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35" i="9" l="1"/>
  <c r="B35" i="9"/>
  <c r="E33" i="9"/>
  <c r="F33" i="9" s="1"/>
  <c r="D33" i="9"/>
  <c r="C33" i="9"/>
  <c r="B33" i="9"/>
  <c r="C26" i="8"/>
  <c r="D6" i="9" l="1"/>
  <c r="H18" i="6"/>
  <c r="H19" i="6"/>
  <c r="H17" i="6"/>
  <c r="H16" i="6"/>
  <c r="F14" i="6" l="1"/>
  <c r="F12" i="6"/>
  <c r="F10" i="6" l="1"/>
  <c r="F9" i="6"/>
  <c r="F8" i="6"/>
  <c r="F7" i="6"/>
  <c r="F6" i="6"/>
  <c r="F5" i="6"/>
  <c r="F4" i="6"/>
  <c r="D26" i="9" l="1"/>
  <c r="B26" i="9"/>
  <c r="E24" i="9"/>
  <c r="D24" i="9"/>
  <c r="C24" i="9"/>
  <c r="B24" i="9"/>
  <c r="F24" i="9" l="1"/>
  <c r="D17" i="9"/>
  <c r="B17" i="9"/>
  <c r="E15" i="9"/>
  <c r="D15" i="9"/>
  <c r="B8" i="9"/>
  <c r="E6" i="9"/>
  <c r="F15" i="9" l="1"/>
  <c r="C12" i="8"/>
  <c r="C19" i="8" l="1"/>
  <c r="H11" i="6"/>
  <c r="F13" i="6" l="1"/>
  <c r="H15" i="6"/>
  <c r="H14" i="6"/>
  <c r="D8" i="9" l="1"/>
  <c r="C5" i="8"/>
  <c r="H12" i="6" l="1"/>
  <c r="H13" i="6"/>
  <c r="H5" i="6" l="1"/>
  <c r="H6" i="6"/>
  <c r="H7" i="6"/>
  <c r="H8" i="6"/>
  <c r="H9" i="6"/>
  <c r="H10" i="6"/>
  <c r="H4" i="6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<sst xmlns="http://schemas.openxmlformats.org/spreadsheetml/2006/main" count="427" uniqueCount="225">
  <si>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</si>
  <si>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</si>
  <si>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</si>
  <si>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</si>
  <si>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</si>
  <si>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</si>
  <si>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</si>
  <si>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</si>
  <si>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</si>
  <si>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</si>
  <si>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</si>
  <si>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</si>
  <si>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</si>
  <si>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</si>
  <si>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</si>
  <si>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</si>
  <si>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</si>
  <si>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</si>
  <si>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</si>
  <si>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</si>
  <si>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</si>
  <si>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</si>
  <si>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</si>
  <si>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</si>
  <si>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</si>
  <si>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</si>
  <si>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</si>
  <si>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</si>
  <si>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</si>
  <si>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</si>
  <si>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</si>
  <si>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</si>
  <si>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</si>
  <si>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</si>
  <si>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</si>
  <si>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</si>
  <si>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</si>
  <si>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</si>
  <si>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</si>
  <si>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</si>
  <si>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</si>
  <si>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</si>
  <si>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</si>
  <si>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</si>
  <si>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</si>
  <si>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</si>
  <si>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</si>
  <si>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</si>
  <si>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</si>
  <si>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</si>
  <si>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</si>
  <si>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</si>
  <si>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</si>
  <si>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</si>
  <si>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</si>
  <si>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</si>
  <si>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</si>
  <si>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</si>
  <si>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</si>
  <si>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</si>
  <si>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</si>
  <si>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</si>
  <si>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</si>
  <si>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</si>
  <si>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</si>
  <si>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</si>
  <si>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</si>
  <si>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</si>
  <si>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</si>
  <si>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</si>
  <si>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</si>
  <si>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</si>
  <si>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</si>
  <si>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</si>
  <si>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</si>
  <si>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</si>
  <si>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</si>
  <si>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수의총액</t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</si>
  <si>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</si>
  <si>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</si>
  <si>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</si>
  <si>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</si>
  <si>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</si>
  <si>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</si>
  <si>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</si>
  <si>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</si>
  <si>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</si>
  <si>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</si>
  <si>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</si>
  <si>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</si>
  <si>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</si>
  <si>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</si>
  <si>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</si>
  <si>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</si>
  <si>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</si>
  <si>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</si>
  <si>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</si>
  <si>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</si>
  <si>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</si>
  <si>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</si>
  <si>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</si>
  <si>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</si>
  <si>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</si>
  <si>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</si>
  <si>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</si>
  <si>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</si>
  <si>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</si>
  <si>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</si>
  <si>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</si>
  <si>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2018년도 회원관리시스템 유지관리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</si>
  <si>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</si>
  <si>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</si>
  <si>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신도종합사무기기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</si>
  <si>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</si>
  <si>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</si>
  <si>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</si>
  <si>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</si>
  <si>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</si>
  <si>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</si>
  <si>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</si>
  <si>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</si>
  <si>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</si>
  <si>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</si>
  <si>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2018년 복합기 유지관리(방과후 아카데미)</t>
  </si>
  <si>
    <t>신도종합서비스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</si>
  <si>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</si>
  <si>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</si>
  <si>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</si>
  <si>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</si>
  <si>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</si>
  <si>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</si>
  <si>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</si>
  <si>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</si>
  <si>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</si>
  <si>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</si>
  <si>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</si>
  <si>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</si>
  <si>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</si>
  <si>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</si>
  <si>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</si>
  <si>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</si>
  <si>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</si>
  <si>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</si>
  <si>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청호냉동서비스</t>
    <phoneticPr fontId="3" type="noConversion"/>
  </si>
  <si>
    <t>냉온수기 세관 작업</t>
    <phoneticPr fontId="3" type="noConversion"/>
  </si>
  <si>
    <t>개</t>
    <phoneticPr fontId="3" type="noConversion"/>
  </si>
  <si>
    <t>-</t>
    <phoneticPr fontId="3" type="noConversion"/>
  </si>
  <si>
    <t>수의</t>
  </si>
  <si>
    <t>공연장 무대기계장치 보수</t>
    <phoneticPr fontId="3" type="noConversion"/>
  </si>
  <si>
    <t>기타</t>
  </si>
  <si>
    <t>판교수련관</t>
    <phoneticPr fontId="3" type="noConversion"/>
  </si>
  <si>
    <t>이기관</t>
    <phoneticPr fontId="3" type="noConversion"/>
  </si>
  <si>
    <t>729-9634</t>
    <phoneticPr fontId="3" type="noConversion"/>
  </si>
  <si>
    <t>학교단위 목공</t>
    <phoneticPr fontId="3" type="noConversion"/>
  </si>
  <si>
    <t>일반총액</t>
  </si>
  <si>
    <t>목재</t>
    <phoneticPr fontId="3" type="noConversion"/>
  </si>
  <si>
    <t>분당판교청소년수련관</t>
    <phoneticPr fontId="3" type="noConversion"/>
  </si>
  <si>
    <t>백승찬</t>
    <phoneticPr fontId="3" type="noConversion"/>
  </si>
  <si>
    <t>729-9653</t>
    <phoneticPr fontId="3" type="noConversion"/>
  </si>
  <si>
    <t>성남시청소년어울림마당 장비임차</t>
    <phoneticPr fontId="3" type="noConversion"/>
  </si>
  <si>
    <t>이치준</t>
    <phoneticPr fontId="3" type="noConversion"/>
  </si>
  <si>
    <t>729-9639</t>
    <phoneticPr fontId="3" type="noConversion"/>
  </si>
  <si>
    <t>성남시청소년어울림마당 현수막 제작</t>
    <phoneticPr fontId="3" type="noConversion"/>
  </si>
  <si>
    <t>수의총액</t>
    <phoneticPr fontId="3" type="noConversion"/>
  </si>
  <si>
    <t>매</t>
    <phoneticPr fontId="3" type="noConversion"/>
  </si>
  <si>
    <t>분당판교청소년수련관</t>
    <phoneticPr fontId="3" type="noConversion"/>
  </si>
  <si>
    <t>이치준</t>
    <phoneticPr fontId="3" type="noConversion"/>
  </si>
  <si>
    <t>729-9639</t>
    <phoneticPr fontId="3" type="noConversion"/>
  </si>
  <si>
    <t>방과후아카데미 창문 설치공사</t>
    <phoneticPr fontId="3" type="noConversion"/>
  </si>
  <si>
    <t>태평유리</t>
    <phoneticPr fontId="3" type="noConversion"/>
  </si>
  <si>
    <t>냉온수기 세관 작업</t>
    <phoneticPr fontId="3" type="noConversion"/>
  </si>
  <si>
    <t>청호냉동서비스</t>
    <phoneticPr fontId="3" type="noConversion"/>
  </si>
  <si>
    <t>안마의자 임차비 지급</t>
    <phoneticPr fontId="3" type="noConversion"/>
  </si>
  <si>
    <t>㈜휴앤미디어</t>
    <phoneticPr fontId="3" type="noConversion"/>
  </si>
  <si>
    <t>청소년어울림마당(1회차) 현수막 제작</t>
    <phoneticPr fontId="3" type="noConversion"/>
  </si>
  <si>
    <t>이레기획</t>
    <phoneticPr fontId="3" type="noConversion"/>
  </si>
  <si>
    <t>2018년 방역소독</t>
    <phoneticPr fontId="3" type="noConversion"/>
  </si>
  <si>
    <t>4월 청소년어울림마당 임차비 지급</t>
    <phoneticPr fontId="3" type="noConversion"/>
  </si>
  <si>
    <t>마케팅스토리</t>
    <phoneticPr fontId="3" type="noConversion"/>
  </si>
  <si>
    <t>2018 청소년어울림마당 홍보물 제작</t>
    <phoneticPr fontId="3" type="noConversion"/>
  </si>
  <si>
    <t>조아트</t>
    <phoneticPr fontId="3" type="noConversion"/>
  </si>
  <si>
    <t>조아트</t>
    <phoneticPr fontId="3" type="noConversion"/>
  </si>
  <si>
    <t>2018 청소년어울림마당 홍보물 제작</t>
    <phoneticPr fontId="3" type="noConversion"/>
  </si>
  <si>
    <t>2018.04.05</t>
    <phoneticPr fontId="3" type="noConversion"/>
  </si>
  <si>
    <t>2018.04.05 ~ 04.09</t>
    <phoneticPr fontId="3" type="noConversion"/>
  </si>
  <si>
    <t>2018.04.09</t>
    <phoneticPr fontId="3" type="noConversion"/>
  </si>
  <si>
    <t>조아트</t>
    <phoneticPr fontId="3" type="noConversion"/>
  </si>
  <si>
    <t>경기도 성남시 수정구 수정로251번길 7</t>
    <phoneticPr fontId="3" type="noConversion"/>
  </si>
  <si>
    <t>이레기획</t>
    <phoneticPr fontId="3" type="noConversion"/>
  </si>
  <si>
    <t>2018.04.05 ~ 04.11</t>
    <phoneticPr fontId="3" type="noConversion"/>
  </si>
  <si>
    <t>태평유리</t>
    <phoneticPr fontId="3" type="noConversion"/>
  </si>
  <si>
    <t>경기도 성남시 수정구 태평1동 6149-1</t>
    <phoneticPr fontId="3" type="noConversion"/>
  </si>
  <si>
    <t>2018.04.11</t>
    <phoneticPr fontId="3" type="noConversion"/>
  </si>
  <si>
    <t>2018.04.11 ~ 4.14</t>
    <phoneticPr fontId="3" type="noConversion"/>
  </si>
  <si>
    <t>2018.04.14</t>
    <phoneticPr fontId="3" type="noConversion"/>
  </si>
  <si>
    <t>경기도 성남시 분당구 벌말로33 지하제2호</t>
    <phoneticPr fontId="3" type="noConversion"/>
  </si>
  <si>
    <t>2018 청소년어울림마당 홍보물 제작</t>
    <phoneticPr fontId="3" type="noConversion"/>
  </si>
  <si>
    <t>정일회</t>
    <phoneticPr fontId="3" type="noConversion"/>
  </si>
  <si>
    <t>방과후아카데미 창문 설치공사</t>
    <phoneticPr fontId="3" type="noConversion"/>
  </si>
  <si>
    <t>장원식</t>
    <phoneticPr fontId="3" type="noConversion"/>
  </si>
  <si>
    <t>청소년어울림마당(1회차) 현수막 제작</t>
    <phoneticPr fontId="3" type="noConversion"/>
  </si>
  <si>
    <t>청소년어울림마당(1회차) 현수막 제작</t>
    <phoneticPr fontId="3" type="noConversion"/>
  </si>
  <si>
    <t>이충강</t>
    <phoneticPr fontId="3" type="noConversion"/>
  </si>
  <si>
    <t>수영장 약품구입</t>
  </si>
  <si>
    <t>매직풀 등</t>
  </si>
  <si>
    <t>식</t>
  </si>
  <si>
    <t>분당판교청소년수련관</t>
    <phoneticPr fontId="3" type="noConversion"/>
  </si>
  <si>
    <t>이종섭</t>
    <phoneticPr fontId="3" type="noConversion"/>
  </si>
  <si>
    <t>031-729-9614</t>
    <phoneticPr fontId="3" type="noConversion"/>
  </si>
  <si>
    <t>청소용품 구입</t>
  </si>
  <si>
    <t>청소 용품 등</t>
  </si>
  <si>
    <t>이종섭</t>
    <phoneticPr fontId="3" type="noConversion"/>
  </si>
  <si>
    <t>031-729-9614</t>
    <phoneticPr fontId="3" type="noConversion"/>
  </si>
  <si>
    <t>시설소모품 구입</t>
  </si>
  <si>
    <t>시설 소모품 등</t>
  </si>
  <si>
    <t>2018.04.13</t>
    <phoneticPr fontId="3" type="noConversion"/>
  </si>
  <si>
    <t>2018.04.16 ~ 4.27</t>
    <phoneticPr fontId="3" type="noConversion"/>
  </si>
  <si>
    <t>2018.04.27</t>
    <phoneticPr fontId="3" type="noConversion"/>
  </si>
  <si>
    <t>이젤디자인</t>
    <phoneticPr fontId="3" type="noConversion"/>
  </si>
  <si>
    <t>서울특별시 마포구 양화로 11길 18</t>
    <phoneticPr fontId="3" type="noConversion"/>
  </si>
  <si>
    <t>판교25통 모바일웹 리뉴얼 및 유지관리</t>
    <phoneticPr fontId="3" type="noConversion"/>
  </si>
  <si>
    <t>이수호</t>
    <phoneticPr fontId="3" type="noConversion"/>
  </si>
  <si>
    <t>판교25통 모바일웹 리뉴얼 및 유지관리</t>
    <phoneticPr fontId="3" type="noConversion"/>
  </si>
  <si>
    <t>판교25통 모바일웹 리뉴얼 및 유지관리</t>
    <phoneticPr fontId="3" type="noConversion"/>
  </si>
  <si>
    <t>이젤디자인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</si>
</sst>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38" fontId="2" fillId="0" borderId="24" xfId="4" applyNumberFormat="1" applyFont="1" applyBorder="1" applyAlignment="1">
      <alignment horizontal="right" vertical="center"/>
    </xf>
    <xf numFmtId="38" fontId="2" fillId="0" borderId="24" xfId="4" applyNumberFormat="1" applyFont="1" applyBorder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4" fillId="0" borderId="24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6" fillId="0" borderId="2" xfId="0" quotePrefix="1" applyNumberFormat="1" applyFont="1" applyFill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78" fontId="26" fillId="0" borderId="2" xfId="0" quotePrefix="1" applyNumberFormat="1" applyFont="1" applyFill="1" applyBorder="1" applyAlignment="1">
      <alignment horizontal="center" vertical="center" wrapText="1" shrinkToFit="1"/>
    </xf>
    <xf numFmtId="14" fontId="11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1" fontId="26" fillId="0" borderId="2" xfId="1" applyFont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4" fontId="11" fillId="0" borderId="2" xfId="2" applyNumberFormat="1" applyFont="1" applyBorder="1" applyAlignment="1">
      <alignment horizontal="center" vertical="center"/>
    </xf>
    <xf numFmtId="14" fontId="11" fillId="0" borderId="2" xfId="0" quotePrefix="1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 wrapText="1" shrinkToFit="1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shrinkToFit="1"/>
    </xf>
    <xf numFmtId="3" fontId="17" fillId="0" borderId="20" xfId="0" applyNumberFormat="1" applyFont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Border="1" applyAlignment="1">
      <alignment horizontal="center" vertical="center"/>
    </xf>
    <xf numFmtId="41" fontId="2" fillId="0" borderId="2" xfId="1" applyFont="1" applyFill="1" applyBorder="1" applyAlignment="1">
      <alignment horizontal="right" vertical="center" shrinkToFit="1"/>
    </xf>
    <xf numFmtId="41" fontId="11" fillId="0" borderId="2" xfId="1" applyFont="1" applyFill="1" applyBorder="1" applyAlignment="1" applyProtection="1">
      <alignment horizontal="right" vertical="center"/>
    </xf>
    <xf numFmtId="41" fontId="11" fillId="0" borderId="2" xfId="1" quotePrefix="1" applyFont="1" applyBorder="1" applyAlignment="1">
      <alignment horizontal="right" vertical="center"/>
    </xf>
    <xf numFmtId="14" fontId="26" fillId="0" borderId="2" xfId="1" applyNumberFormat="1" applyFont="1" applyFill="1" applyBorder="1" applyAlignment="1">
      <alignment horizontal="center" vertical="center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right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right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>
      <alignment horizontal="right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 wrapText="1"/>
    </xf>
    <xf numFmtId="178" fontId="26" fillId="0" borderId="2" xfId="0" applyNumberFormat="1" applyFont="1" applyFill="1" applyBorder="1" applyAlignment="1" applyProtection="1">
      <alignment horizontal="center" vertical="center" shrinkToFit="1"/>
    </xf>
    <xf numFmtId="41" fontId="2" fillId="0" borderId="2" xfId="1" applyFont="1" applyFill="1" applyBorder="1" applyAlignment="1" applyProtection="1">
      <alignment vertical="center"/>
    </xf>
    <xf numFmtId="14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/>
    </xf>
    <xf numFmtId="41" fontId="2" fillId="0" borderId="2" xfId="1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tabSelected="1" zoomScale="85" zoomScaleNormal="85" workbookViewId="0">
      <selection activeCell="C9" sqref="C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5" customWidth="1"/>
    <col min="9" max="9" width="15.8867187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 x14ac:dyDescent="0.15">
      <c r="A1" s="159" t="s">
        <v>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5.5" x14ac:dyDescent="0.15">
      <c r="A2" s="160" t="s">
        <v>103</v>
      </c>
      <c r="B2" s="160"/>
      <c r="C2" s="160"/>
      <c r="D2" s="41"/>
      <c r="E2" s="41"/>
      <c r="F2" s="41"/>
      <c r="G2" s="41"/>
      <c r="H2" s="53"/>
      <c r="I2" s="41"/>
      <c r="J2" s="41"/>
      <c r="K2" s="41"/>
      <c r="L2" s="41"/>
    </row>
    <row r="3" spans="1:12" ht="24.75" customHeight="1" x14ac:dyDescent="0.15">
      <c r="A3" s="42" t="s">
        <v>68</v>
      </c>
      <c r="B3" s="42" t="s">
        <v>47</v>
      </c>
      <c r="C3" s="42" t="s">
        <v>69</v>
      </c>
      <c r="D3" s="42" t="s">
        <v>70</v>
      </c>
      <c r="E3" s="42" t="s">
        <v>71</v>
      </c>
      <c r="F3" s="42" t="s">
        <v>72</v>
      </c>
      <c r="G3" s="42" t="s">
        <v>73</v>
      </c>
      <c r="H3" s="54" t="s">
        <v>74</v>
      </c>
      <c r="I3" s="43" t="s">
        <v>48</v>
      </c>
      <c r="J3" s="43" t="s">
        <v>75</v>
      </c>
      <c r="K3" s="43" t="s">
        <v>76</v>
      </c>
      <c r="L3" s="43" t="s">
        <v>1</v>
      </c>
    </row>
    <row r="4" spans="1:12" ht="24.95" customHeight="1" x14ac:dyDescent="0.15">
      <c r="A4" s="120">
        <v>2018</v>
      </c>
      <c r="B4" s="120">
        <v>5</v>
      </c>
      <c r="C4" s="120" t="s">
        <v>159</v>
      </c>
      <c r="D4" s="120" t="s">
        <v>77</v>
      </c>
      <c r="E4" s="121" t="s">
        <v>146</v>
      </c>
      <c r="F4" s="67" t="s">
        <v>146</v>
      </c>
      <c r="G4" s="58" t="s">
        <v>146</v>
      </c>
      <c r="H4" s="129">
        <v>3100</v>
      </c>
      <c r="I4" s="122" t="s">
        <v>103</v>
      </c>
      <c r="J4" s="122" t="s">
        <v>160</v>
      </c>
      <c r="K4" s="122" t="s">
        <v>161</v>
      </c>
      <c r="L4" s="52"/>
    </row>
    <row r="5" spans="1:12" ht="24.95" customHeight="1" x14ac:dyDescent="0.15">
      <c r="A5" s="120">
        <v>2018</v>
      </c>
      <c r="B5" s="120">
        <v>5</v>
      </c>
      <c r="C5" s="120" t="s">
        <v>162</v>
      </c>
      <c r="D5" s="120" t="s">
        <v>163</v>
      </c>
      <c r="E5" s="121" t="s">
        <v>146</v>
      </c>
      <c r="F5" s="67">
        <v>45</v>
      </c>
      <c r="G5" s="58" t="s">
        <v>164</v>
      </c>
      <c r="H5" s="129">
        <v>1400</v>
      </c>
      <c r="I5" s="122" t="s">
        <v>165</v>
      </c>
      <c r="J5" s="122" t="s">
        <v>166</v>
      </c>
      <c r="K5" s="122" t="s">
        <v>167</v>
      </c>
      <c r="L5" s="44"/>
    </row>
    <row r="6" spans="1:12" ht="24.95" customHeight="1" x14ac:dyDescent="0.15">
      <c r="A6" s="120">
        <v>2018</v>
      </c>
      <c r="B6" s="120">
        <v>5</v>
      </c>
      <c r="C6" s="120" t="s">
        <v>153</v>
      </c>
      <c r="D6" s="120" t="s">
        <v>154</v>
      </c>
      <c r="E6" s="121" t="s">
        <v>155</v>
      </c>
      <c r="F6" s="67">
        <v>350</v>
      </c>
      <c r="G6" s="58" t="s">
        <v>145</v>
      </c>
      <c r="H6" s="129">
        <v>4899</v>
      </c>
      <c r="I6" s="122" t="s">
        <v>156</v>
      </c>
      <c r="J6" s="122" t="s">
        <v>157</v>
      </c>
      <c r="K6" s="122" t="s">
        <v>158</v>
      </c>
      <c r="L6" s="52"/>
    </row>
    <row r="7" spans="1:12" s="119" customFormat="1" ht="24.95" customHeight="1" x14ac:dyDescent="0.15">
      <c r="A7" s="120">
        <v>2018</v>
      </c>
      <c r="B7" s="120">
        <v>5</v>
      </c>
      <c r="C7" s="123" t="s">
        <v>203</v>
      </c>
      <c r="D7" s="123" t="s">
        <v>77</v>
      </c>
      <c r="E7" s="155" t="s">
        <v>204</v>
      </c>
      <c r="F7" s="156">
        <v>1</v>
      </c>
      <c r="G7" s="157" t="s">
        <v>205</v>
      </c>
      <c r="H7" s="158">
        <v>935</v>
      </c>
      <c r="I7" s="120" t="s">
        <v>206</v>
      </c>
      <c r="J7" s="122" t="s">
        <v>207</v>
      </c>
      <c r="K7" s="122" t="s">
        <v>208</v>
      </c>
      <c r="L7" s="52"/>
    </row>
    <row r="8" spans="1:12" s="119" customFormat="1" ht="24.95" customHeight="1" x14ac:dyDescent="0.15">
      <c r="A8" s="120">
        <v>2018</v>
      </c>
      <c r="B8" s="120">
        <v>5</v>
      </c>
      <c r="C8" s="123" t="s">
        <v>209</v>
      </c>
      <c r="D8" s="123" t="s">
        <v>77</v>
      </c>
      <c r="E8" s="155" t="s">
        <v>210</v>
      </c>
      <c r="F8" s="156">
        <v>1</v>
      </c>
      <c r="G8" s="157" t="s">
        <v>205</v>
      </c>
      <c r="H8" s="158">
        <v>1470</v>
      </c>
      <c r="I8" s="120" t="s">
        <v>121</v>
      </c>
      <c r="J8" s="122" t="s">
        <v>211</v>
      </c>
      <c r="K8" s="122" t="s">
        <v>212</v>
      </c>
      <c r="L8" s="52"/>
    </row>
    <row r="9" spans="1:12" s="119" customFormat="1" ht="24.95" customHeight="1" x14ac:dyDescent="0.15">
      <c r="A9" s="120">
        <v>2018</v>
      </c>
      <c r="B9" s="120">
        <v>5</v>
      </c>
      <c r="C9" s="123" t="s">
        <v>213</v>
      </c>
      <c r="D9" s="123" t="s">
        <v>77</v>
      </c>
      <c r="E9" s="155" t="s">
        <v>214</v>
      </c>
      <c r="F9" s="156">
        <v>1</v>
      </c>
      <c r="G9" s="157" t="s">
        <v>205</v>
      </c>
      <c r="H9" s="158">
        <v>960</v>
      </c>
      <c r="I9" s="120" t="s">
        <v>206</v>
      </c>
      <c r="J9" s="122" t="s">
        <v>207</v>
      </c>
      <c r="K9" s="122" t="s">
        <v>212</v>
      </c>
      <c r="L9" s="123"/>
    </row>
  </sheetData>
  <mergeCells count="2">
    <mergeCell ref="A1:L1"/>
    <mergeCell ref="A2:C2"/>
  </mergeCells>
  <phoneticPr fontId="3" type="noConversion"/>
  <dataValidations disablePrompts="1" count="1">
    <dataValidation type="list" allowBlank="1" showInputMessage="1" showErrorMessage="1" sqref="D4:D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8" sqref="G3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61" t="s">
        <v>96</v>
      </c>
      <c r="B1" s="161"/>
      <c r="C1" s="161"/>
      <c r="D1" s="161"/>
      <c r="E1" s="161"/>
      <c r="F1" s="161"/>
      <c r="G1" s="161"/>
      <c r="H1" s="161"/>
      <c r="I1" s="161"/>
    </row>
    <row r="2" spans="1:9" ht="25.5" x14ac:dyDescent="0.15">
      <c r="A2" s="162" t="s">
        <v>106</v>
      </c>
      <c r="B2" s="162"/>
      <c r="C2" s="1"/>
      <c r="D2" s="1"/>
      <c r="E2" s="1"/>
      <c r="F2" s="1"/>
      <c r="G2" s="1"/>
      <c r="H2" s="1"/>
      <c r="I2" s="57" t="s">
        <v>3</v>
      </c>
    </row>
    <row r="3" spans="1:9" ht="26.25" customHeight="1" x14ac:dyDescent="0.15">
      <c r="A3" s="190" t="s">
        <v>4</v>
      </c>
      <c r="B3" s="188" t="s">
        <v>5</v>
      </c>
      <c r="C3" s="188" t="s">
        <v>78</v>
      </c>
      <c r="D3" s="188" t="s">
        <v>98</v>
      </c>
      <c r="E3" s="186" t="s">
        <v>101</v>
      </c>
      <c r="F3" s="187"/>
      <c r="G3" s="186" t="s">
        <v>102</v>
      </c>
      <c r="H3" s="187"/>
      <c r="I3" s="188" t="s">
        <v>97</v>
      </c>
    </row>
    <row r="4" spans="1:9" ht="28.5" customHeight="1" x14ac:dyDescent="0.15">
      <c r="A4" s="191"/>
      <c r="B4" s="189"/>
      <c r="C4" s="189"/>
      <c r="D4" s="189"/>
      <c r="E4" s="65" t="s">
        <v>99</v>
      </c>
      <c r="F4" s="65" t="s">
        <v>100</v>
      </c>
      <c r="G4" s="65" t="s">
        <v>99</v>
      </c>
      <c r="H4" s="65" t="s">
        <v>100</v>
      </c>
      <c r="I4" s="189"/>
    </row>
    <row r="5" spans="1:9" ht="28.5" customHeight="1" x14ac:dyDescent="0.15">
      <c r="A5" s="15"/>
      <c r="B5" s="71" t="s">
        <v>104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B1" workbookViewId="0">
      <selection activeCell="E40" sqref="E4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27" customWidth="1"/>
    <col min="6" max="6" width="15.77734375" customWidth="1"/>
    <col min="7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9" ht="25.5" x14ac:dyDescent="0.15">
      <c r="A1" s="159" t="s">
        <v>86</v>
      </c>
      <c r="B1" s="159"/>
      <c r="C1" s="159"/>
      <c r="D1" s="159"/>
      <c r="E1" s="159"/>
      <c r="F1" s="159"/>
      <c r="G1" s="159"/>
      <c r="H1" s="159"/>
      <c r="I1" s="159"/>
    </row>
    <row r="2" spans="1:9" ht="25.5" x14ac:dyDescent="0.15">
      <c r="A2" s="160" t="s">
        <v>103</v>
      </c>
      <c r="B2" s="160"/>
      <c r="C2" s="160"/>
      <c r="D2" s="88"/>
      <c r="E2" s="125"/>
      <c r="F2" s="88"/>
      <c r="G2" s="88"/>
      <c r="H2" s="88"/>
      <c r="I2" s="88"/>
    </row>
    <row r="3" spans="1:9" ht="24" x14ac:dyDescent="0.15">
      <c r="A3" s="68" t="s">
        <v>46</v>
      </c>
      <c r="B3" s="69" t="s">
        <v>47</v>
      </c>
      <c r="C3" s="68" t="s">
        <v>63</v>
      </c>
      <c r="D3" s="68" t="s">
        <v>0</v>
      </c>
      <c r="E3" s="126" t="s">
        <v>64</v>
      </c>
      <c r="F3" s="68" t="s">
        <v>48</v>
      </c>
      <c r="G3" s="68" t="s">
        <v>49</v>
      </c>
      <c r="H3" s="68" t="s">
        <v>50</v>
      </c>
      <c r="I3" s="68" t="s">
        <v>1</v>
      </c>
    </row>
    <row r="4" spans="1:9" ht="21" customHeight="1" x14ac:dyDescent="0.15">
      <c r="A4" s="118">
        <v>2018</v>
      </c>
      <c r="B4" s="118"/>
      <c r="C4" s="71" t="s">
        <v>104</v>
      </c>
      <c r="D4" s="123"/>
      <c r="E4" s="128"/>
      <c r="F4" s="124"/>
      <c r="G4" s="124"/>
      <c r="H4" s="124"/>
      <c r="I4" s="52"/>
    </row>
    <row r="5" spans="1:9" ht="20.100000000000001" customHeight="1" x14ac:dyDescent="0.15"/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D8" sqref="D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9.2187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59" t="s">
        <v>93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6.25" thickBot="1" x14ac:dyDescent="0.2">
      <c r="A2" s="160" t="s">
        <v>103</v>
      </c>
      <c r="B2" s="160"/>
      <c r="C2" s="160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7" customHeight="1" thickBot="1" x14ac:dyDescent="0.2">
      <c r="A3" s="31" t="s">
        <v>46</v>
      </c>
      <c r="B3" s="32" t="s">
        <v>47</v>
      </c>
      <c r="C3" s="33" t="s">
        <v>92</v>
      </c>
      <c r="D3" s="33" t="s">
        <v>91</v>
      </c>
      <c r="E3" s="33" t="s">
        <v>0</v>
      </c>
      <c r="F3" s="32" t="s">
        <v>90</v>
      </c>
      <c r="G3" s="32" t="s">
        <v>89</v>
      </c>
      <c r="H3" s="32" t="s">
        <v>88</v>
      </c>
      <c r="I3" s="32" t="s">
        <v>87</v>
      </c>
      <c r="J3" s="33" t="s">
        <v>48</v>
      </c>
      <c r="K3" s="33" t="s">
        <v>49</v>
      </c>
      <c r="L3" s="33" t="s">
        <v>50</v>
      </c>
      <c r="M3" s="34" t="s">
        <v>1</v>
      </c>
    </row>
    <row r="4" spans="1:13" ht="27" customHeight="1" thickTop="1" thickBot="1" x14ac:dyDescent="0.2">
      <c r="A4" s="64">
        <v>2018</v>
      </c>
      <c r="B4" s="60">
        <v>5</v>
      </c>
      <c r="C4" s="70" t="s">
        <v>148</v>
      </c>
      <c r="D4" s="63" t="s">
        <v>149</v>
      </c>
      <c r="E4" s="60" t="s">
        <v>147</v>
      </c>
      <c r="F4" s="62">
        <v>17000</v>
      </c>
      <c r="G4" s="61">
        <v>0</v>
      </c>
      <c r="H4" s="61">
        <v>0</v>
      </c>
      <c r="I4" s="61">
        <v>17000</v>
      </c>
      <c r="J4" s="60" t="s">
        <v>150</v>
      </c>
      <c r="K4" s="60" t="s">
        <v>151</v>
      </c>
      <c r="L4" s="60" t="s">
        <v>152</v>
      </c>
      <c r="M4" s="59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 x14ac:dyDescent="0.15">
      <c r="A2" s="162" t="s">
        <v>105</v>
      </c>
      <c r="B2" s="162"/>
      <c r="C2" s="1"/>
      <c r="D2" s="1"/>
      <c r="E2" s="1"/>
      <c r="F2" s="2"/>
      <c r="G2" s="2"/>
      <c r="H2" s="2"/>
      <c r="I2" s="2"/>
      <c r="J2" s="163" t="s">
        <v>3</v>
      </c>
      <c r="K2" s="163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71" t="s">
        <v>104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 x14ac:dyDescent="0.15">
      <c r="A2" s="162" t="s">
        <v>105</v>
      </c>
      <c r="B2" s="162"/>
      <c r="C2" s="1"/>
      <c r="D2" s="1"/>
      <c r="E2" s="1"/>
      <c r="F2" s="12"/>
      <c r="G2" s="12"/>
      <c r="H2" s="12"/>
      <c r="I2" s="12"/>
      <c r="J2" s="163" t="s">
        <v>3</v>
      </c>
      <c r="K2" s="163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71" t="s">
        <v>104</v>
      </c>
      <c r="C4" s="25"/>
      <c r="D4" s="37"/>
      <c r="E4" s="36"/>
      <c r="F4" s="38"/>
      <c r="G4" s="40"/>
      <c r="H4" s="56"/>
      <c r="I4" s="56"/>
      <c r="J4" s="56"/>
      <c r="K4" s="3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0" workbookViewId="0">
      <selection activeCell="E19" sqref="E19"/>
    </sheetView>
  </sheetViews>
  <sheetFormatPr defaultRowHeight="13.5" x14ac:dyDescent="0.15"/>
  <cols>
    <col min="1" max="1" width="24.44140625" style="87" customWidth="1"/>
    <col min="2" max="2" width="20.109375" style="8" customWidth="1"/>
    <col min="3" max="3" width="9.5546875" style="76" customWidth="1"/>
    <col min="4" max="4" width="8.88671875" style="83" customWidth="1"/>
    <col min="5" max="5" width="9.21875" style="83" customWidth="1"/>
    <col min="6" max="8" width="9.6640625" style="83" customWidth="1"/>
    <col min="9" max="9" width="9.6640625" style="8" customWidth="1"/>
  </cols>
  <sheetData>
    <row r="1" spans="1:9" ht="25.5" x14ac:dyDescent="0.1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5.5" x14ac:dyDescent="0.15">
      <c r="A2" s="85" t="s">
        <v>105</v>
      </c>
      <c r="B2" s="11"/>
      <c r="C2" s="73"/>
      <c r="D2" s="78"/>
      <c r="E2" s="78"/>
      <c r="F2" s="79"/>
      <c r="G2" s="79"/>
      <c r="H2" s="164" t="s">
        <v>3</v>
      </c>
      <c r="I2" s="164"/>
    </row>
    <row r="3" spans="1:9" ht="29.25" customHeight="1" x14ac:dyDescent="0.15">
      <c r="A3" s="86" t="s">
        <v>5</v>
      </c>
      <c r="B3" s="10" t="s">
        <v>30</v>
      </c>
      <c r="C3" s="74" t="s">
        <v>14</v>
      </c>
      <c r="D3" s="80" t="s">
        <v>15</v>
      </c>
      <c r="E3" s="80" t="s">
        <v>16</v>
      </c>
      <c r="F3" s="80" t="s">
        <v>17</v>
      </c>
      <c r="G3" s="81" t="s">
        <v>65</v>
      </c>
      <c r="H3" s="80" t="s">
        <v>29</v>
      </c>
      <c r="I3" s="10" t="s">
        <v>18</v>
      </c>
    </row>
    <row r="4" spans="1:9" ht="29.25" customHeight="1" x14ac:dyDescent="0.15">
      <c r="A4" s="95" t="s">
        <v>137</v>
      </c>
      <c r="B4" s="72" t="s">
        <v>108</v>
      </c>
      <c r="C4" s="75">
        <v>702206540</v>
      </c>
      <c r="D4" s="96">
        <v>43097</v>
      </c>
      <c r="E4" s="96">
        <v>43101</v>
      </c>
      <c r="F4" s="97">
        <v>43465</v>
      </c>
      <c r="G4" s="97">
        <v>43190</v>
      </c>
      <c r="H4" s="97">
        <v>43195</v>
      </c>
      <c r="I4" s="92"/>
    </row>
    <row r="5" spans="1:9" ht="29.25" customHeight="1" x14ac:dyDescent="0.15">
      <c r="A5" s="103" t="s">
        <v>109</v>
      </c>
      <c r="B5" s="26" t="s">
        <v>110</v>
      </c>
      <c r="C5" s="98">
        <v>2520000</v>
      </c>
      <c r="D5" s="99">
        <v>43098</v>
      </c>
      <c r="E5" s="97">
        <v>43101</v>
      </c>
      <c r="F5" s="97">
        <v>43465</v>
      </c>
      <c r="G5" s="97">
        <v>43190</v>
      </c>
      <c r="H5" s="97">
        <v>43192</v>
      </c>
      <c r="I5" s="92"/>
    </row>
    <row r="6" spans="1:9" ht="29.25" customHeight="1" x14ac:dyDescent="0.15">
      <c r="A6" s="103" t="s">
        <v>111</v>
      </c>
      <c r="B6" s="104" t="s">
        <v>112</v>
      </c>
      <c r="C6" s="98">
        <v>3240000</v>
      </c>
      <c r="D6" s="101">
        <v>43097</v>
      </c>
      <c r="E6" s="102">
        <v>43101</v>
      </c>
      <c r="F6" s="97">
        <v>43465</v>
      </c>
      <c r="G6" s="97">
        <v>43189</v>
      </c>
      <c r="H6" s="97">
        <v>43193</v>
      </c>
      <c r="I6" s="92"/>
    </row>
    <row r="7" spans="1:9" ht="29.25" customHeight="1" x14ac:dyDescent="0.15">
      <c r="A7" s="103" t="s">
        <v>114</v>
      </c>
      <c r="B7" s="104" t="s">
        <v>113</v>
      </c>
      <c r="C7" s="98">
        <v>15470000</v>
      </c>
      <c r="D7" s="99">
        <v>43105</v>
      </c>
      <c r="E7" s="97">
        <v>43108</v>
      </c>
      <c r="F7" s="97">
        <v>43465</v>
      </c>
      <c r="G7" s="97">
        <v>43189</v>
      </c>
      <c r="H7" s="97">
        <v>43192</v>
      </c>
      <c r="I7" s="92"/>
    </row>
    <row r="8" spans="1:9" ht="29.25" customHeight="1" x14ac:dyDescent="0.15">
      <c r="A8" s="103" t="s">
        <v>115</v>
      </c>
      <c r="B8" s="104" t="s">
        <v>116</v>
      </c>
      <c r="C8" s="98">
        <v>2520000</v>
      </c>
      <c r="D8" s="99">
        <v>43097</v>
      </c>
      <c r="E8" s="97">
        <v>43101</v>
      </c>
      <c r="F8" s="97">
        <v>43465</v>
      </c>
      <c r="G8" s="97">
        <v>43190</v>
      </c>
      <c r="H8" s="97">
        <v>43192</v>
      </c>
      <c r="I8" s="100"/>
    </row>
    <row r="9" spans="1:9" ht="29.25" customHeight="1" x14ac:dyDescent="0.15">
      <c r="A9" s="103" t="s">
        <v>117</v>
      </c>
      <c r="B9" s="72" t="s">
        <v>118</v>
      </c>
      <c r="C9" s="75">
        <v>2112000</v>
      </c>
      <c r="D9" s="99">
        <v>43096</v>
      </c>
      <c r="E9" s="97">
        <v>43101</v>
      </c>
      <c r="F9" s="97">
        <v>43465</v>
      </c>
      <c r="G9" s="97">
        <v>43190</v>
      </c>
      <c r="H9" s="97">
        <v>43192</v>
      </c>
      <c r="I9" s="92"/>
    </row>
    <row r="10" spans="1:9" ht="29.25" customHeight="1" x14ac:dyDescent="0.15">
      <c r="A10" s="103" t="s">
        <v>119</v>
      </c>
      <c r="B10" s="104" t="s">
        <v>120</v>
      </c>
      <c r="C10" s="98">
        <v>2376000</v>
      </c>
      <c r="D10" s="99">
        <v>43095</v>
      </c>
      <c r="E10" s="97">
        <v>43101</v>
      </c>
      <c r="F10" s="97">
        <v>43465</v>
      </c>
      <c r="G10" s="97">
        <v>43190</v>
      </c>
      <c r="H10" s="97">
        <v>43192</v>
      </c>
      <c r="I10" s="92"/>
    </row>
    <row r="11" spans="1:9" ht="29.25" customHeight="1" x14ac:dyDescent="0.15">
      <c r="A11" s="103" t="s">
        <v>123</v>
      </c>
      <c r="B11" s="26" t="s">
        <v>124</v>
      </c>
      <c r="C11" s="98">
        <v>1620000</v>
      </c>
      <c r="D11" s="99">
        <v>43098</v>
      </c>
      <c r="E11" s="97">
        <v>43108</v>
      </c>
      <c r="F11" s="97">
        <v>43465</v>
      </c>
      <c r="G11" s="97">
        <v>43189</v>
      </c>
      <c r="H11" s="97">
        <v>43193</v>
      </c>
      <c r="I11" s="92"/>
    </row>
    <row r="12" spans="1:9" ht="29.25" customHeight="1" x14ac:dyDescent="0.15">
      <c r="A12" s="105" t="s">
        <v>125</v>
      </c>
      <c r="B12" s="106" t="s">
        <v>126</v>
      </c>
      <c r="C12" s="93">
        <v>2752000</v>
      </c>
      <c r="D12" s="99">
        <v>43105</v>
      </c>
      <c r="E12" s="97">
        <v>43108</v>
      </c>
      <c r="F12" s="97">
        <v>43131</v>
      </c>
      <c r="G12" s="97">
        <v>43159</v>
      </c>
      <c r="H12" s="97">
        <v>43161</v>
      </c>
      <c r="I12" s="92"/>
    </row>
    <row r="13" spans="1:9" ht="29.25" customHeight="1" x14ac:dyDescent="0.15">
      <c r="A13" s="105" t="s">
        <v>130</v>
      </c>
      <c r="B13" s="106" t="s">
        <v>131</v>
      </c>
      <c r="C13" s="89">
        <v>6600000</v>
      </c>
      <c r="D13" s="82">
        <v>43097</v>
      </c>
      <c r="E13" s="77">
        <v>43101</v>
      </c>
      <c r="F13" s="77">
        <v>43465</v>
      </c>
      <c r="G13" s="77">
        <v>43210</v>
      </c>
      <c r="H13" s="77">
        <v>43210</v>
      </c>
      <c r="I13" s="35"/>
    </row>
    <row r="14" spans="1:9" ht="29.25" customHeight="1" x14ac:dyDescent="0.15">
      <c r="A14" s="105" t="s">
        <v>138</v>
      </c>
      <c r="B14" s="106" t="s">
        <v>139</v>
      </c>
      <c r="C14" s="93">
        <v>11411160</v>
      </c>
      <c r="D14" s="99">
        <v>43100</v>
      </c>
      <c r="E14" s="97">
        <v>43101</v>
      </c>
      <c r="F14" s="97">
        <v>43465</v>
      </c>
      <c r="G14" s="97">
        <v>43159</v>
      </c>
      <c r="H14" s="97">
        <v>43167</v>
      </c>
      <c r="I14" s="35"/>
    </row>
    <row r="15" spans="1:9" s="119" customFormat="1" ht="29.25" customHeight="1" x14ac:dyDescent="0.15">
      <c r="A15" s="105" t="s">
        <v>172</v>
      </c>
      <c r="B15" s="106" t="s">
        <v>173</v>
      </c>
      <c r="C15" s="93">
        <v>748000</v>
      </c>
      <c r="D15" s="99">
        <v>43164</v>
      </c>
      <c r="E15" s="99">
        <v>43164</v>
      </c>
      <c r="F15" s="97">
        <v>43465</v>
      </c>
      <c r="G15" s="97">
        <v>43190</v>
      </c>
      <c r="H15" s="97">
        <v>43201</v>
      </c>
      <c r="I15" s="35"/>
    </row>
    <row r="16" spans="1:9" s="119" customFormat="1" ht="29.25" customHeight="1" x14ac:dyDescent="0.15">
      <c r="A16" s="105" t="s">
        <v>168</v>
      </c>
      <c r="B16" s="106" t="s">
        <v>169</v>
      </c>
      <c r="C16" s="93">
        <v>3661000</v>
      </c>
      <c r="D16" s="99">
        <v>43195</v>
      </c>
      <c r="E16" s="99">
        <v>43195</v>
      </c>
      <c r="F16" s="97">
        <v>43201</v>
      </c>
      <c r="G16" s="97">
        <v>43199</v>
      </c>
      <c r="H16" s="97">
        <v>43199</v>
      </c>
      <c r="I16" s="35"/>
    </row>
    <row r="17" spans="1:9" s="119" customFormat="1" ht="29.25" customHeight="1" x14ac:dyDescent="0.15">
      <c r="A17" s="105" t="s">
        <v>170</v>
      </c>
      <c r="B17" s="106" t="s">
        <v>171</v>
      </c>
      <c r="C17" s="93">
        <v>4680000</v>
      </c>
      <c r="D17" s="99">
        <v>43187</v>
      </c>
      <c r="E17" s="99">
        <v>43188</v>
      </c>
      <c r="F17" s="97">
        <v>43195</v>
      </c>
      <c r="G17" s="97">
        <v>43194</v>
      </c>
      <c r="H17" s="97">
        <v>43194</v>
      </c>
      <c r="I17" s="35"/>
    </row>
    <row r="18" spans="1:9" s="119" customFormat="1" ht="29.25" customHeight="1" x14ac:dyDescent="0.15">
      <c r="A18" s="105" t="s">
        <v>174</v>
      </c>
      <c r="B18" s="106" t="s">
        <v>175</v>
      </c>
      <c r="C18" s="93">
        <v>1532300</v>
      </c>
      <c r="D18" s="99">
        <v>43201</v>
      </c>
      <c r="E18" s="99">
        <v>43204</v>
      </c>
      <c r="F18" s="99">
        <v>43204</v>
      </c>
      <c r="G18" s="99">
        <v>43204</v>
      </c>
      <c r="H18" s="99">
        <v>43204</v>
      </c>
      <c r="I18" s="35"/>
    </row>
    <row r="19" spans="1:9" ht="25.5" customHeight="1" x14ac:dyDescent="0.15">
      <c r="A19" s="144" t="s">
        <v>179</v>
      </c>
      <c r="B19" s="145" t="s">
        <v>180</v>
      </c>
      <c r="C19" s="146">
        <v>1080000</v>
      </c>
      <c r="D19" s="147">
        <v>43195</v>
      </c>
      <c r="E19" s="147">
        <v>43195</v>
      </c>
      <c r="F19" s="147">
        <v>43199</v>
      </c>
      <c r="G19" s="147">
        <v>43199</v>
      </c>
      <c r="H19" s="147">
        <v>43199</v>
      </c>
      <c r="I19" s="148"/>
    </row>
    <row r="20" spans="1:9" s="119" customFormat="1" ht="25.5" customHeight="1" x14ac:dyDescent="0.15">
      <c r="A20" s="144" t="s">
        <v>223</v>
      </c>
      <c r="B20" s="145" t="s">
        <v>224</v>
      </c>
      <c r="C20" s="146">
        <v>1892000</v>
      </c>
      <c r="D20" s="147">
        <v>43203</v>
      </c>
      <c r="E20" s="147">
        <v>43206</v>
      </c>
      <c r="F20" s="147">
        <v>43217</v>
      </c>
      <c r="G20" s="147">
        <v>43217</v>
      </c>
      <c r="H20" s="147">
        <v>43217</v>
      </c>
      <c r="I20" s="148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G18" sqref="G18"/>
    </sheetView>
  </sheetViews>
  <sheetFormatPr defaultRowHeight="13.5" x14ac:dyDescent="0.15"/>
  <cols>
    <col min="1" max="1" width="15.109375" style="8" bestFit="1" customWidth="1"/>
    <col min="2" max="2" width="20.77734375" style="151" customWidth="1"/>
    <col min="3" max="3" width="11.109375" style="151" customWidth="1"/>
    <col min="4" max="4" width="11.5546875" style="142" bestFit="1" customWidth="1"/>
    <col min="5" max="6" width="9.5546875" style="143" customWidth="1"/>
    <col min="7" max="7" width="12.6640625" style="143" bestFit="1" customWidth="1"/>
    <col min="8" max="8" width="12" style="143" customWidth="1"/>
    <col min="9" max="9" width="16.109375" style="18" customWidth="1"/>
    <col min="10" max="16384" width="8.88671875" style="133"/>
  </cols>
  <sheetData>
    <row r="1" spans="1:9" ht="25.5" x14ac:dyDescent="0.15">
      <c r="A1" s="165" t="s">
        <v>19</v>
      </c>
      <c r="B1" s="165"/>
      <c r="C1" s="165"/>
      <c r="D1" s="165"/>
      <c r="E1" s="165"/>
      <c r="F1" s="165"/>
      <c r="G1" s="165"/>
      <c r="H1" s="165"/>
      <c r="I1" s="165"/>
    </row>
    <row r="2" spans="1:9" ht="25.5" x14ac:dyDescent="0.15">
      <c r="A2" s="166" t="s">
        <v>106</v>
      </c>
      <c r="B2" s="166"/>
      <c r="C2" s="134"/>
      <c r="D2" s="140"/>
      <c r="E2" s="141"/>
      <c r="F2" s="141"/>
      <c r="G2" s="141"/>
      <c r="H2" s="141"/>
      <c r="I2" s="135" t="s">
        <v>83</v>
      </c>
    </row>
    <row r="3" spans="1:9" ht="26.25" customHeight="1" x14ac:dyDescent="0.15">
      <c r="A3" s="136" t="s">
        <v>4</v>
      </c>
      <c r="B3" s="137" t="s">
        <v>5</v>
      </c>
      <c r="C3" s="137" t="s">
        <v>78</v>
      </c>
      <c r="D3" s="138" t="s">
        <v>79</v>
      </c>
      <c r="E3" s="139" t="s">
        <v>84</v>
      </c>
      <c r="F3" s="139" t="s">
        <v>80</v>
      </c>
      <c r="G3" s="139" t="s">
        <v>81</v>
      </c>
      <c r="H3" s="139" t="s">
        <v>82</v>
      </c>
      <c r="I3" s="137" t="s">
        <v>94</v>
      </c>
    </row>
    <row r="4" spans="1:9" ht="28.5" customHeight="1" x14ac:dyDescent="0.15">
      <c r="A4" s="15" t="s">
        <v>107</v>
      </c>
      <c r="B4" s="90" t="s">
        <v>136</v>
      </c>
      <c r="C4" s="72" t="s">
        <v>108</v>
      </c>
      <c r="D4" s="130">
        <v>702206540</v>
      </c>
      <c r="E4" s="75"/>
      <c r="F4" s="75">
        <f>54242290*3</f>
        <v>162726870</v>
      </c>
      <c r="G4" s="75"/>
      <c r="H4" s="75">
        <f>SUM(E4:G4)</f>
        <v>162726870</v>
      </c>
      <c r="I4" s="91"/>
    </row>
    <row r="5" spans="1:9" ht="28.5" customHeight="1" x14ac:dyDescent="0.15">
      <c r="A5" s="15" t="s">
        <v>105</v>
      </c>
      <c r="B5" s="104" t="s">
        <v>135</v>
      </c>
      <c r="C5" s="26" t="s">
        <v>110</v>
      </c>
      <c r="D5" s="130">
        <v>2520000</v>
      </c>
      <c r="E5" s="75"/>
      <c r="F5" s="75">
        <f>210000*3</f>
        <v>630000</v>
      </c>
      <c r="G5" s="75"/>
      <c r="H5" s="75">
        <f t="shared" ref="H5:H12" si="0">SUM(E5:G5)</f>
        <v>630000</v>
      </c>
      <c r="I5" s="91"/>
    </row>
    <row r="6" spans="1:9" ht="28.5" customHeight="1" x14ac:dyDescent="0.15">
      <c r="A6" s="15" t="s">
        <v>105</v>
      </c>
      <c r="B6" s="104" t="s">
        <v>111</v>
      </c>
      <c r="C6" s="104" t="s">
        <v>112</v>
      </c>
      <c r="D6" s="130">
        <v>3240000</v>
      </c>
      <c r="E6" s="75"/>
      <c r="F6" s="75">
        <f>270000*3</f>
        <v>810000</v>
      </c>
      <c r="G6" s="75"/>
      <c r="H6" s="75">
        <f t="shared" si="0"/>
        <v>810000</v>
      </c>
      <c r="I6" s="91"/>
    </row>
    <row r="7" spans="1:9" ht="28.5" customHeight="1" x14ac:dyDescent="0.15">
      <c r="A7" s="15" t="s">
        <v>105</v>
      </c>
      <c r="B7" s="103" t="s">
        <v>122</v>
      </c>
      <c r="C7" s="104" t="s">
        <v>113</v>
      </c>
      <c r="D7" s="130">
        <v>15470000</v>
      </c>
      <c r="E7" s="75"/>
      <c r="F7" s="75">
        <f>1260000*3</f>
        <v>3780000</v>
      </c>
      <c r="G7" s="75"/>
      <c r="H7" s="75">
        <f t="shared" si="0"/>
        <v>3780000</v>
      </c>
      <c r="I7" s="91"/>
    </row>
    <row r="8" spans="1:9" ht="28.5" customHeight="1" x14ac:dyDescent="0.15">
      <c r="A8" s="15" t="s">
        <v>105</v>
      </c>
      <c r="B8" s="104" t="s">
        <v>115</v>
      </c>
      <c r="C8" s="104" t="s">
        <v>116</v>
      </c>
      <c r="D8" s="98">
        <v>2520000</v>
      </c>
      <c r="E8" s="75"/>
      <c r="F8" s="75">
        <f>210000*3</f>
        <v>630000</v>
      </c>
      <c r="G8" s="75"/>
      <c r="H8" s="75">
        <f t="shared" si="0"/>
        <v>630000</v>
      </c>
      <c r="I8" s="91"/>
    </row>
    <row r="9" spans="1:9" ht="28.5" customHeight="1" x14ac:dyDescent="0.15">
      <c r="A9" s="15" t="s">
        <v>105</v>
      </c>
      <c r="B9" s="104" t="s">
        <v>129</v>
      </c>
      <c r="C9" s="72" t="s">
        <v>118</v>
      </c>
      <c r="D9" s="130">
        <v>2112000</v>
      </c>
      <c r="E9" s="75"/>
      <c r="F9" s="75">
        <f>176000*3</f>
        <v>528000</v>
      </c>
      <c r="G9" s="75"/>
      <c r="H9" s="75">
        <f t="shared" si="0"/>
        <v>528000</v>
      </c>
      <c r="I9" s="91"/>
    </row>
    <row r="10" spans="1:9" ht="28.5" customHeight="1" x14ac:dyDescent="0.15">
      <c r="A10" s="15" t="s">
        <v>105</v>
      </c>
      <c r="B10" s="104" t="s">
        <v>128</v>
      </c>
      <c r="C10" s="104" t="s">
        <v>120</v>
      </c>
      <c r="D10" s="98">
        <v>2376000</v>
      </c>
      <c r="E10" s="75"/>
      <c r="F10" s="75">
        <f>198000*3</f>
        <v>594000</v>
      </c>
      <c r="G10" s="75"/>
      <c r="H10" s="75">
        <f t="shared" si="0"/>
        <v>594000</v>
      </c>
      <c r="I10" s="91"/>
    </row>
    <row r="11" spans="1:9" ht="28.5" customHeight="1" x14ac:dyDescent="0.15">
      <c r="A11" s="15" t="s">
        <v>103</v>
      </c>
      <c r="B11" s="103" t="s">
        <v>176</v>
      </c>
      <c r="C11" s="105" t="s">
        <v>127</v>
      </c>
      <c r="D11" s="98">
        <v>1800000</v>
      </c>
      <c r="E11" s="75"/>
      <c r="F11" s="75">
        <v>158000</v>
      </c>
      <c r="G11" s="75"/>
      <c r="H11" s="75">
        <f t="shared" si="0"/>
        <v>158000</v>
      </c>
      <c r="I11" s="91"/>
    </row>
    <row r="12" spans="1:9" ht="28.5" customHeight="1" x14ac:dyDescent="0.15">
      <c r="A12" s="15" t="s">
        <v>105</v>
      </c>
      <c r="B12" s="103" t="s">
        <v>123</v>
      </c>
      <c r="C12" s="26" t="s">
        <v>124</v>
      </c>
      <c r="D12" s="130">
        <v>1620000</v>
      </c>
      <c r="E12" s="75"/>
      <c r="F12" s="75">
        <f>135000*3</f>
        <v>405000</v>
      </c>
      <c r="G12" s="75"/>
      <c r="H12" s="75">
        <f t="shared" si="0"/>
        <v>405000</v>
      </c>
      <c r="I12" s="91"/>
    </row>
    <row r="13" spans="1:9" ht="28.5" customHeight="1" x14ac:dyDescent="0.15">
      <c r="A13" s="15" t="s">
        <v>105</v>
      </c>
      <c r="B13" s="105" t="s">
        <v>130</v>
      </c>
      <c r="C13" s="106" t="s">
        <v>131</v>
      </c>
      <c r="D13" s="93">
        <v>6600000</v>
      </c>
      <c r="E13" s="94"/>
      <c r="F13" s="94">
        <f>550000*2</f>
        <v>1100000</v>
      </c>
      <c r="G13" s="94"/>
      <c r="H13" s="75">
        <f t="shared" ref="H13:H19" si="1">SUM(E13:G13)</f>
        <v>1100000</v>
      </c>
      <c r="I13" s="91"/>
    </row>
    <row r="14" spans="1:9" ht="28.5" customHeight="1" x14ac:dyDescent="0.15">
      <c r="A14" s="15" t="s">
        <v>103</v>
      </c>
      <c r="B14" s="105" t="s">
        <v>140</v>
      </c>
      <c r="C14" s="106" t="s">
        <v>141</v>
      </c>
      <c r="D14" s="131">
        <v>11411160</v>
      </c>
      <c r="E14" s="75"/>
      <c r="F14" s="75">
        <f>950930*3</f>
        <v>2852790</v>
      </c>
      <c r="G14" s="75"/>
      <c r="H14" s="75">
        <f t="shared" si="1"/>
        <v>2852790</v>
      </c>
      <c r="I14" s="91"/>
    </row>
    <row r="15" spans="1:9" ht="28.5" customHeight="1" x14ac:dyDescent="0.15">
      <c r="A15" s="15" t="s">
        <v>103</v>
      </c>
      <c r="B15" s="105" t="s">
        <v>177</v>
      </c>
      <c r="C15" s="106" t="s">
        <v>178</v>
      </c>
      <c r="D15" s="131">
        <v>2326380</v>
      </c>
      <c r="E15" s="75"/>
      <c r="F15" s="75"/>
      <c r="G15" s="75">
        <v>2326380</v>
      </c>
      <c r="H15" s="75">
        <f t="shared" si="1"/>
        <v>2326380</v>
      </c>
      <c r="I15" s="132"/>
    </row>
    <row r="16" spans="1:9" ht="28.5" customHeight="1" x14ac:dyDescent="0.15">
      <c r="A16" s="15" t="s">
        <v>103</v>
      </c>
      <c r="B16" s="105" t="s">
        <v>168</v>
      </c>
      <c r="C16" s="106" t="s">
        <v>169</v>
      </c>
      <c r="D16" s="75">
        <v>3661000</v>
      </c>
      <c r="E16" s="75"/>
      <c r="F16" s="75"/>
      <c r="G16" s="75">
        <v>3661000</v>
      </c>
      <c r="H16" s="75">
        <f t="shared" si="1"/>
        <v>3661000</v>
      </c>
      <c r="I16" s="15"/>
    </row>
    <row r="17" spans="1:9" ht="28.5" customHeight="1" x14ac:dyDescent="0.15">
      <c r="A17" s="15" t="s">
        <v>103</v>
      </c>
      <c r="B17" s="105" t="s">
        <v>144</v>
      </c>
      <c r="C17" s="106" t="s">
        <v>143</v>
      </c>
      <c r="D17" s="75">
        <v>4680000</v>
      </c>
      <c r="E17" s="75"/>
      <c r="F17" s="75"/>
      <c r="G17" s="75">
        <v>4680000</v>
      </c>
      <c r="H17" s="75">
        <f t="shared" si="1"/>
        <v>4680000</v>
      </c>
      <c r="I17" s="15"/>
    </row>
    <row r="18" spans="1:9" ht="28.5" customHeight="1" x14ac:dyDescent="0.15">
      <c r="A18" s="15" t="s">
        <v>103</v>
      </c>
      <c r="B18" s="105" t="s">
        <v>174</v>
      </c>
      <c r="C18" s="106" t="s">
        <v>188</v>
      </c>
      <c r="D18" s="75">
        <v>1532300</v>
      </c>
      <c r="E18" s="75"/>
      <c r="F18" s="75"/>
      <c r="G18" s="75">
        <v>1532300</v>
      </c>
      <c r="H18" s="75">
        <f t="shared" si="1"/>
        <v>1532300</v>
      </c>
      <c r="I18" s="15"/>
    </row>
    <row r="19" spans="1:9" s="150" customFormat="1" ht="28.5" customHeight="1" x14ac:dyDescent="0.15">
      <c r="A19" s="149" t="s">
        <v>103</v>
      </c>
      <c r="B19" s="144" t="s">
        <v>179</v>
      </c>
      <c r="C19" s="145" t="s">
        <v>181</v>
      </c>
      <c r="D19" s="75">
        <v>1080000</v>
      </c>
      <c r="E19" s="75"/>
      <c r="F19" s="75"/>
      <c r="G19" s="75">
        <v>1080000</v>
      </c>
      <c r="H19" s="75">
        <f t="shared" si="1"/>
        <v>1080000</v>
      </c>
      <c r="I19" s="15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C24" sqref="C24:E24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61" t="s">
        <v>21</v>
      </c>
      <c r="B1" s="161"/>
      <c r="C1" s="161"/>
      <c r="D1" s="161"/>
      <c r="E1" s="161"/>
    </row>
    <row r="2" spans="1:5" ht="26.25" thickBot="1" x14ac:dyDescent="0.2">
      <c r="A2" s="66" t="s">
        <v>103</v>
      </c>
      <c r="B2" s="27"/>
      <c r="C2" s="1"/>
      <c r="D2" s="1"/>
      <c r="E2" s="84" t="s">
        <v>52</v>
      </c>
    </row>
    <row r="3" spans="1:5" ht="21" customHeight="1" thickTop="1" x14ac:dyDescent="0.15">
      <c r="A3" s="167" t="s">
        <v>53</v>
      </c>
      <c r="B3" s="28" t="s">
        <v>54</v>
      </c>
      <c r="C3" s="170" t="s">
        <v>182</v>
      </c>
      <c r="D3" s="171"/>
      <c r="E3" s="172"/>
    </row>
    <row r="4" spans="1:5" ht="21" customHeight="1" x14ac:dyDescent="0.15">
      <c r="A4" s="168"/>
      <c r="B4" s="29" t="s">
        <v>55</v>
      </c>
      <c r="C4" s="109">
        <v>1100000</v>
      </c>
      <c r="D4" s="45" t="s">
        <v>56</v>
      </c>
      <c r="E4" s="110">
        <v>1080000</v>
      </c>
    </row>
    <row r="5" spans="1:5" ht="21" customHeight="1" x14ac:dyDescent="0.15">
      <c r="A5" s="168"/>
      <c r="B5" s="29" t="s">
        <v>57</v>
      </c>
      <c r="C5" s="46">
        <f>E4/C4</f>
        <v>0.98181818181818181</v>
      </c>
      <c r="D5" s="45" t="s">
        <v>33</v>
      </c>
      <c r="E5" s="110">
        <v>1080000</v>
      </c>
    </row>
    <row r="6" spans="1:5" ht="21" customHeight="1" x14ac:dyDescent="0.15">
      <c r="A6" s="168"/>
      <c r="B6" s="29" t="s">
        <v>32</v>
      </c>
      <c r="C6" s="47" t="s">
        <v>183</v>
      </c>
      <c r="D6" s="45" t="s">
        <v>85</v>
      </c>
      <c r="E6" s="51" t="s">
        <v>184</v>
      </c>
    </row>
    <row r="7" spans="1:5" ht="21" customHeight="1" x14ac:dyDescent="0.15">
      <c r="A7" s="168"/>
      <c r="B7" s="29" t="s">
        <v>58</v>
      </c>
      <c r="C7" s="107" t="s">
        <v>132</v>
      </c>
      <c r="D7" s="45" t="s">
        <v>59</v>
      </c>
      <c r="E7" s="51" t="s">
        <v>185</v>
      </c>
    </row>
    <row r="8" spans="1:5" ht="21" customHeight="1" x14ac:dyDescent="0.15">
      <c r="A8" s="168"/>
      <c r="B8" s="29" t="s">
        <v>60</v>
      </c>
      <c r="C8" s="107" t="s">
        <v>133</v>
      </c>
      <c r="D8" s="45" t="s">
        <v>35</v>
      </c>
      <c r="E8" s="48" t="s">
        <v>186</v>
      </c>
    </row>
    <row r="9" spans="1:5" ht="21" customHeight="1" thickBot="1" x14ac:dyDescent="0.2">
      <c r="A9" s="169"/>
      <c r="B9" s="30" t="s">
        <v>61</v>
      </c>
      <c r="C9" s="108" t="s">
        <v>134</v>
      </c>
      <c r="D9" s="49" t="s">
        <v>62</v>
      </c>
      <c r="E9" s="50" t="s">
        <v>187</v>
      </c>
    </row>
    <row r="10" spans="1:5" ht="21" customHeight="1" thickTop="1" x14ac:dyDescent="0.15">
      <c r="A10" s="167" t="s">
        <v>53</v>
      </c>
      <c r="B10" s="28" t="s">
        <v>54</v>
      </c>
      <c r="C10" s="170" t="s">
        <v>168</v>
      </c>
      <c r="D10" s="171"/>
      <c r="E10" s="172"/>
    </row>
    <row r="11" spans="1:5" ht="21" customHeight="1" x14ac:dyDescent="0.15">
      <c r="A11" s="168"/>
      <c r="B11" s="29" t="s">
        <v>55</v>
      </c>
      <c r="C11" s="109">
        <v>3800000</v>
      </c>
      <c r="D11" s="45" t="s">
        <v>56</v>
      </c>
      <c r="E11" s="110">
        <v>3661000</v>
      </c>
    </row>
    <row r="12" spans="1:5" ht="21" customHeight="1" x14ac:dyDescent="0.15">
      <c r="A12" s="168"/>
      <c r="B12" s="29" t="s">
        <v>57</v>
      </c>
      <c r="C12" s="46">
        <f>E11/C11</f>
        <v>0.96342105263157896</v>
      </c>
      <c r="D12" s="45" t="s">
        <v>33</v>
      </c>
      <c r="E12" s="110">
        <v>3661000</v>
      </c>
    </row>
    <row r="13" spans="1:5" ht="21" customHeight="1" x14ac:dyDescent="0.15">
      <c r="A13" s="168"/>
      <c r="B13" s="29" t="s">
        <v>32</v>
      </c>
      <c r="C13" s="47" t="s">
        <v>183</v>
      </c>
      <c r="D13" s="45" t="s">
        <v>85</v>
      </c>
      <c r="E13" s="51" t="s">
        <v>189</v>
      </c>
    </row>
    <row r="14" spans="1:5" ht="21" customHeight="1" x14ac:dyDescent="0.15">
      <c r="A14" s="168"/>
      <c r="B14" s="29" t="s">
        <v>58</v>
      </c>
      <c r="C14" s="107" t="s">
        <v>132</v>
      </c>
      <c r="D14" s="45" t="s">
        <v>59</v>
      </c>
      <c r="E14" s="51" t="s">
        <v>185</v>
      </c>
    </row>
    <row r="15" spans="1:5" ht="21" customHeight="1" x14ac:dyDescent="0.15">
      <c r="A15" s="168"/>
      <c r="B15" s="29" t="s">
        <v>60</v>
      </c>
      <c r="C15" s="107" t="s">
        <v>133</v>
      </c>
      <c r="D15" s="45" t="s">
        <v>35</v>
      </c>
      <c r="E15" s="48" t="s">
        <v>190</v>
      </c>
    </row>
    <row r="16" spans="1:5" ht="21" customHeight="1" thickBot="1" x14ac:dyDescent="0.2">
      <c r="A16" s="169"/>
      <c r="B16" s="30" t="s">
        <v>61</v>
      </c>
      <c r="C16" s="108" t="s">
        <v>134</v>
      </c>
      <c r="D16" s="49" t="s">
        <v>62</v>
      </c>
      <c r="E16" s="50" t="s">
        <v>191</v>
      </c>
    </row>
    <row r="17" spans="1:5" ht="21" customHeight="1" thickTop="1" x14ac:dyDescent="0.15">
      <c r="A17" s="167" t="s">
        <v>53</v>
      </c>
      <c r="B17" s="28" t="s">
        <v>54</v>
      </c>
      <c r="C17" s="170" t="s">
        <v>200</v>
      </c>
      <c r="D17" s="171"/>
      <c r="E17" s="172"/>
    </row>
    <row r="18" spans="1:5" ht="21" customHeight="1" x14ac:dyDescent="0.15">
      <c r="A18" s="168"/>
      <c r="B18" s="29" t="s">
        <v>55</v>
      </c>
      <c r="C18" s="109">
        <v>1605000</v>
      </c>
      <c r="D18" s="45" t="s">
        <v>56</v>
      </c>
      <c r="E18" s="110">
        <v>1532300</v>
      </c>
    </row>
    <row r="19" spans="1:5" ht="21" customHeight="1" x14ac:dyDescent="0.15">
      <c r="A19" s="168"/>
      <c r="B19" s="29" t="s">
        <v>57</v>
      </c>
      <c r="C19" s="46">
        <f>E18/C18</f>
        <v>0.95470404984423674</v>
      </c>
      <c r="D19" s="45" t="s">
        <v>33</v>
      </c>
      <c r="E19" s="110">
        <v>1532300</v>
      </c>
    </row>
    <row r="20" spans="1:5" ht="21" customHeight="1" x14ac:dyDescent="0.15">
      <c r="A20" s="168"/>
      <c r="B20" s="29" t="s">
        <v>32</v>
      </c>
      <c r="C20" s="47" t="s">
        <v>192</v>
      </c>
      <c r="D20" s="45" t="s">
        <v>85</v>
      </c>
      <c r="E20" s="51" t="s">
        <v>193</v>
      </c>
    </row>
    <row r="21" spans="1:5" ht="21" customHeight="1" x14ac:dyDescent="0.15">
      <c r="A21" s="168"/>
      <c r="B21" s="29" t="s">
        <v>58</v>
      </c>
      <c r="C21" s="107" t="s">
        <v>132</v>
      </c>
      <c r="D21" s="45" t="s">
        <v>59</v>
      </c>
      <c r="E21" s="51" t="s">
        <v>194</v>
      </c>
    </row>
    <row r="22" spans="1:5" ht="21" customHeight="1" x14ac:dyDescent="0.15">
      <c r="A22" s="168"/>
      <c r="B22" s="29" t="s">
        <v>60</v>
      </c>
      <c r="C22" s="107" t="s">
        <v>133</v>
      </c>
      <c r="D22" s="45" t="s">
        <v>35</v>
      </c>
      <c r="E22" s="48" t="s">
        <v>175</v>
      </c>
    </row>
    <row r="23" spans="1:5" ht="21" customHeight="1" thickBot="1" x14ac:dyDescent="0.2">
      <c r="A23" s="169"/>
      <c r="B23" s="30" t="s">
        <v>61</v>
      </c>
      <c r="C23" s="108" t="s">
        <v>134</v>
      </c>
      <c r="D23" s="49" t="s">
        <v>62</v>
      </c>
      <c r="E23" s="50" t="s">
        <v>195</v>
      </c>
    </row>
    <row r="24" spans="1:5" s="119" customFormat="1" ht="21" customHeight="1" thickTop="1" x14ac:dyDescent="0.15">
      <c r="A24" s="167" t="s">
        <v>53</v>
      </c>
      <c r="B24" s="28" t="s">
        <v>54</v>
      </c>
      <c r="C24" s="170" t="s">
        <v>222</v>
      </c>
      <c r="D24" s="171"/>
      <c r="E24" s="172"/>
    </row>
    <row r="25" spans="1:5" s="119" customFormat="1" ht="21" customHeight="1" x14ac:dyDescent="0.15">
      <c r="A25" s="168"/>
      <c r="B25" s="29" t="s">
        <v>55</v>
      </c>
      <c r="C25" s="109">
        <v>2000000</v>
      </c>
      <c r="D25" s="45" t="s">
        <v>56</v>
      </c>
      <c r="E25" s="110">
        <v>1892000</v>
      </c>
    </row>
    <row r="26" spans="1:5" s="119" customFormat="1" ht="21" customHeight="1" x14ac:dyDescent="0.15">
      <c r="A26" s="168"/>
      <c r="B26" s="29" t="s">
        <v>57</v>
      </c>
      <c r="C26" s="46">
        <f>E25/C25</f>
        <v>0.94599999999999995</v>
      </c>
      <c r="D26" s="45" t="s">
        <v>33</v>
      </c>
      <c r="E26" s="110">
        <v>1892000</v>
      </c>
    </row>
    <row r="27" spans="1:5" s="119" customFormat="1" ht="21" customHeight="1" x14ac:dyDescent="0.15">
      <c r="A27" s="168"/>
      <c r="B27" s="29" t="s">
        <v>32</v>
      </c>
      <c r="C27" s="47" t="s">
        <v>215</v>
      </c>
      <c r="D27" s="45" t="s">
        <v>85</v>
      </c>
      <c r="E27" s="51" t="s">
        <v>216</v>
      </c>
    </row>
    <row r="28" spans="1:5" s="119" customFormat="1" ht="21" customHeight="1" x14ac:dyDescent="0.15">
      <c r="A28" s="168"/>
      <c r="B28" s="29" t="s">
        <v>58</v>
      </c>
      <c r="C28" s="107" t="s">
        <v>132</v>
      </c>
      <c r="D28" s="45" t="s">
        <v>59</v>
      </c>
      <c r="E28" s="51" t="s">
        <v>217</v>
      </c>
    </row>
    <row r="29" spans="1:5" s="119" customFormat="1" ht="21" customHeight="1" x14ac:dyDescent="0.15">
      <c r="A29" s="168"/>
      <c r="B29" s="29" t="s">
        <v>60</v>
      </c>
      <c r="C29" s="107" t="s">
        <v>133</v>
      </c>
      <c r="D29" s="45" t="s">
        <v>35</v>
      </c>
      <c r="E29" s="48" t="s">
        <v>218</v>
      </c>
    </row>
    <row r="30" spans="1:5" s="119" customFormat="1" ht="21" customHeight="1" thickBot="1" x14ac:dyDescent="0.2">
      <c r="A30" s="169"/>
      <c r="B30" s="30" t="s">
        <v>61</v>
      </c>
      <c r="C30" s="108" t="s">
        <v>134</v>
      </c>
      <c r="D30" s="49" t="s">
        <v>62</v>
      </c>
      <c r="E30" s="50" t="s">
        <v>219</v>
      </c>
    </row>
    <row r="31" spans="1:5" ht="14.25" thickTop="1" x14ac:dyDescent="0.15"/>
  </sheetData>
  <mergeCells count="9">
    <mergeCell ref="A24:A30"/>
    <mergeCell ref="C24:E24"/>
    <mergeCell ref="A1:E1"/>
    <mergeCell ref="A3:A9"/>
    <mergeCell ref="C3:E3"/>
    <mergeCell ref="A17:A23"/>
    <mergeCell ref="C17:E17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8" workbookViewId="0">
      <selection activeCell="B37" sqref="B37:F37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61" t="s">
        <v>22</v>
      </c>
      <c r="B1" s="161"/>
      <c r="C1" s="161"/>
      <c r="D1" s="161"/>
      <c r="E1" s="161"/>
      <c r="F1" s="161"/>
    </row>
    <row r="2" spans="1:6" ht="26.25" thickBot="1" x14ac:dyDescent="0.2">
      <c r="A2" s="66" t="s">
        <v>103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177" t="s">
        <v>196</v>
      </c>
      <c r="C3" s="177"/>
      <c r="D3" s="177"/>
      <c r="E3" s="177"/>
      <c r="F3" s="178"/>
    </row>
    <row r="4" spans="1:6" ht="25.5" customHeight="1" x14ac:dyDescent="0.15">
      <c r="A4" s="179" t="s">
        <v>39</v>
      </c>
      <c r="B4" s="180" t="s">
        <v>32</v>
      </c>
      <c r="C4" s="181" t="s">
        <v>95</v>
      </c>
      <c r="D4" s="112" t="s">
        <v>40</v>
      </c>
      <c r="E4" s="112" t="s">
        <v>33</v>
      </c>
      <c r="F4" s="113" t="s">
        <v>142</v>
      </c>
    </row>
    <row r="5" spans="1:6" ht="25.5" customHeight="1" x14ac:dyDescent="0.15">
      <c r="A5" s="179"/>
      <c r="B5" s="180"/>
      <c r="C5" s="182"/>
      <c r="D5" s="112" t="s">
        <v>41</v>
      </c>
      <c r="E5" s="112" t="s">
        <v>34</v>
      </c>
      <c r="F5" s="113" t="s">
        <v>42</v>
      </c>
    </row>
    <row r="6" spans="1:6" ht="39" customHeight="1" x14ac:dyDescent="0.15">
      <c r="A6" s="179"/>
      <c r="B6" s="47" t="s">
        <v>183</v>
      </c>
      <c r="C6" s="51" t="s">
        <v>184</v>
      </c>
      <c r="D6" s="116">
        <f>계약현황공개!C4</f>
        <v>1100000</v>
      </c>
      <c r="E6" s="114">
        <f>계약현황공개!E4</f>
        <v>1080000</v>
      </c>
      <c r="F6" s="115">
        <f>E6/D6</f>
        <v>0.98181818181818181</v>
      </c>
    </row>
    <row r="7" spans="1:6" ht="25.5" customHeight="1" x14ac:dyDescent="0.15">
      <c r="A7" s="179" t="s">
        <v>35</v>
      </c>
      <c r="B7" s="112" t="s">
        <v>36</v>
      </c>
      <c r="C7" s="112" t="s">
        <v>45</v>
      </c>
      <c r="D7" s="180" t="s">
        <v>37</v>
      </c>
      <c r="E7" s="180"/>
      <c r="F7" s="183"/>
    </row>
    <row r="8" spans="1:6" ht="25.5" customHeight="1" x14ac:dyDescent="0.15">
      <c r="A8" s="179"/>
      <c r="B8" s="19" t="str">
        <f>계약현황공개!E8</f>
        <v>조아트</v>
      </c>
      <c r="C8" s="19" t="s">
        <v>197</v>
      </c>
      <c r="D8" s="184" t="str">
        <f>계약현황공개!E9</f>
        <v>경기도 성남시 수정구 수정로251번길 7</v>
      </c>
      <c r="E8" s="184"/>
      <c r="F8" s="185"/>
    </row>
    <row r="9" spans="1:6" ht="25.5" customHeight="1" x14ac:dyDescent="0.15">
      <c r="A9" s="111" t="s">
        <v>44</v>
      </c>
      <c r="B9" s="173" t="s">
        <v>66</v>
      </c>
      <c r="C9" s="173"/>
      <c r="D9" s="173"/>
      <c r="E9" s="173"/>
      <c r="F9" s="174"/>
    </row>
    <row r="10" spans="1:6" ht="25.5" customHeight="1" x14ac:dyDescent="0.15">
      <c r="A10" s="111" t="s">
        <v>43</v>
      </c>
      <c r="B10" s="173" t="s">
        <v>121</v>
      </c>
      <c r="C10" s="173"/>
      <c r="D10" s="173"/>
      <c r="E10" s="173"/>
      <c r="F10" s="174"/>
    </row>
    <row r="11" spans="1:6" ht="25.5" customHeight="1" thickBot="1" x14ac:dyDescent="0.2">
      <c r="A11" s="23" t="s">
        <v>38</v>
      </c>
      <c r="B11" s="175"/>
      <c r="C11" s="175"/>
      <c r="D11" s="175"/>
      <c r="E11" s="175"/>
      <c r="F11" s="176"/>
    </row>
    <row r="12" spans="1:6" ht="25.5" customHeight="1" thickTop="1" x14ac:dyDescent="0.15">
      <c r="A12" s="22" t="s">
        <v>31</v>
      </c>
      <c r="B12" s="177" t="s">
        <v>198</v>
      </c>
      <c r="C12" s="177"/>
      <c r="D12" s="177"/>
      <c r="E12" s="177"/>
      <c r="F12" s="178"/>
    </row>
    <row r="13" spans="1:6" ht="25.5" customHeight="1" x14ac:dyDescent="0.15">
      <c r="A13" s="179" t="s">
        <v>39</v>
      </c>
      <c r="B13" s="180" t="s">
        <v>32</v>
      </c>
      <c r="C13" s="181" t="s">
        <v>95</v>
      </c>
      <c r="D13" s="112" t="s">
        <v>40</v>
      </c>
      <c r="E13" s="112" t="s">
        <v>33</v>
      </c>
      <c r="F13" s="113" t="s">
        <v>142</v>
      </c>
    </row>
    <row r="14" spans="1:6" ht="25.5" customHeight="1" x14ac:dyDescent="0.15">
      <c r="A14" s="179"/>
      <c r="B14" s="180"/>
      <c r="C14" s="182"/>
      <c r="D14" s="112" t="s">
        <v>41</v>
      </c>
      <c r="E14" s="112" t="s">
        <v>34</v>
      </c>
      <c r="F14" s="113" t="s">
        <v>42</v>
      </c>
    </row>
    <row r="15" spans="1:6" ht="39" customHeight="1" x14ac:dyDescent="0.15">
      <c r="A15" s="179"/>
      <c r="B15" s="47" t="s">
        <v>183</v>
      </c>
      <c r="C15" s="51" t="s">
        <v>189</v>
      </c>
      <c r="D15" s="116">
        <f>계약현황공개!C11</f>
        <v>3800000</v>
      </c>
      <c r="E15" s="114">
        <f>계약현황공개!E11</f>
        <v>3661000</v>
      </c>
      <c r="F15" s="115">
        <f>E15/D15</f>
        <v>0.96342105263157896</v>
      </c>
    </row>
    <row r="16" spans="1:6" ht="25.5" customHeight="1" x14ac:dyDescent="0.15">
      <c r="A16" s="179" t="s">
        <v>35</v>
      </c>
      <c r="B16" s="112" t="s">
        <v>36</v>
      </c>
      <c r="C16" s="112" t="s">
        <v>45</v>
      </c>
      <c r="D16" s="180" t="s">
        <v>37</v>
      </c>
      <c r="E16" s="180"/>
      <c r="F16" s="183"/>
    </row>
    <row r="17" spans="1:6" ht="25.5" customHeight="1" x14ac:dyDescent="0.15">
      <c r="A17" s="179"/>
      <c r="B17" s="19" t="str">
        <f>계약현황공개!E15</f>
        <v>태평유리</v>
      </c>
      <c r="C17" s="19" t="s">
        <v>199</v>
      </c>
      <c r="D17" s="184" t="str">
        <f>계약현황공개!E16</f>
        <v>경기도 성남시 수정구 태평1동 6149-1</v>
      </c>
      <c r="E17" s="184"/>
      <c r="F17" s="185"/>
    </row>
    <row r="18" spans="1:6" ht="25.5" customHeight="1" x14ac:dyDescent="0.15">
      <c r="A18" s="111" t="s">
        <v>44</v>
      </c>
      <c r="B18" s="173" t="s">
        <v>66</v>
      </c>
      <c r="C18" s="173"/>
      <c r="D18" s="173"/>
      <c r="E18" s="173"/>
      <c r="F18" s="174"/>
    </row>
    <row r="19" spans="1:6" ht="25.5" customHeight="1" x14ac:dyDescent="0.15">
      <c r="A19" s="111" t="s">
        <v>43</v>
      </c>
      <c r="B19" s="173" t="s">
        <v>121</v>
      </c>
      <c r="C19" s="173"/>
      <c r="D19" s="173"/>
      <c r="E19" s="173"/>
      <c r="F19" s="174"/>
    </row>
    <row r="20" spans="1:6" ht="25.5" customHeight="1" thickBot="1" x14ac:dyDescent="0.2">
      <c r="A20" s="23" t="s">
        <v>38</v>
      </c>
      <c r="B20" s="175"/>
      <c r="C20" s="175"/>
      <c r="D20" s="175"/>
      <c r="E20" s="175"/>
      <c r="F20" s="176"/>
    </row>
    <row r="21" spans="1:6" ht="25.5" customHeight="1" thickTop="1" x14ac:dyDescent="0.15">
      <c r="A21" s="22" t="s">
        <v>31</v>
      </c>
      <c r="B21" s="177" t="s">
        <v>201</v>
      </c>
      <c r="C21" s="177"/>
      <c r="D21" s="177"/>
      <c r="E21" s="177"/>
      <c r="F21" s="178"/>
    </row>
    <row r="22" spans="1:6" ht="25.5" customHeight="1" x14ac:dyDescent="0.15">
      <c r="A22" s="179" t="s">
        <v>39</v>
      </c>
      <c r="B22" s="180" t="s">
        <v>32</v>
      </c>
      <c r="C22" s="181" t="s">
        <v>95</v>
      </c>
      <c r="D22" s="112" t="s">
        <v>40</v>
      </c>
      <c r="E22" s="112" t="s">
        <v>33</v>
      </c>
      <c r="F22" s="113" t="s">
        <v>142</v>
      </c>
    </row>
    <row r="23" spans="1:6" ht="25.5" customHeight="1" x14ac:dyDescent="0.15">
      <c r="A23" s="179"/>
      <c r="B23" s="180"/>
      <c r="C23" s="182"/>
      <c r="D23" s="112" t="s">
        <v>41</v>
      </c>
      <c r="E23" s="112" t="s">
        <v>34</v>
      </c>
      <c r="F23" s="113" t="s">
        <v>42</v>
      </c>
    </row>
    <row r="24" spans="1:6" ht="39" customHeight="1" x14ac:dyDescent="0.15">
      <c r="A24" s="179"/>
      <c r="B24" s="47" t="str">
        <f>계약현황공개!C20</f>
        <v>2018.04.11</v>
      </c>
      <c r="C24" s="117" t="str">
        <f>계약현황공개!E20</f>
        <v>2018.04.11 ~ 4.14</v>
      </c>
      <c r="D24" s="116">
        <f>계약현황공개!C18</f>
        <v>1605000</v>
      </c>
      <c r="E24" s="114">
        <f>계약현황공개!E18</f>
        <v>1532300</v>
      </c>
      <c r="F24" s="115">
        <f>E24/D24</f>
        <v>0.95470404984423674</v>
      </c>
    </row>
    <row r="25" spans="1:6" ht="25.5" customHeight="1" x14ac:dyDescent="0.15">
      <c r="A25" s="179" t="s">
        <v>35</v>
      </c>
      <c r="B25" s="112" t="s">
        <v>36</v>
      </c>
      <c r="C25" s="112" t="s">
        <v>45</v>
      </c>
      <c r="D25" s="180" t="s">
        <v>37</v>
      </c>
      <c r="E25" s="180"/>
      <c r="F25" s="183"/>
    </row>
    <row r="26" spans="1:6" ht="25.5" customHeight="1" x14ac:dyDescent="0.15">
      <c r="A26" s="179"/>
      <c r="B26" s="19" t="str">
        <f>계약현황공개!E22</f>
        <v>이레기획</v>
      </c>
      <c r="C26" s="19" t="s">
        <v>202</v>
      </c>
      <c r="D26" s="184" t="str">
        <f>계약현황공개!E23</f>
        <v>경기도 성남시 분당구 벌말로33 지하제2호</v>
      </c>
      <c r="E26" s="184"/>
      <c r="F26" s="185"/>
    </row>
    <row r="27" spans="1:6" ht="25.5" customHeight="1" x14ac:dyDescent="0.15">
      <c r="A27" s="111" t="s">
        <v>44</v>
      </c>
      <c r="B27" s="173" t="s">
        <v>66</v>
      </c>
      <c r="C27" s="173"/>
      <c r="D27" s="173"/>
      <c r="E27" s="173"/>
      <c r="F27" s="174"/>
    </row>
    <row r="28" spans="1:6" ht="25.5" customHeight="1" x14ac:dyDescent="0.15">
      <c r="A28" s="111" t="s">
        <v>43</v>
      </c>
      <c r="B28" s="173" t="s">
        <v>121</v>
      </c>
      <c r="C28" s="173"/>
      <c r="D28" s="173"/>
      <c r="E28" s="173"/>
      <c r="F28" s="174"/>
    </row>
    <row r="29" spans="1:6" ht="25.5" customHeight="1" thickBot="1" x14ac:dyDescent="0.2">
      <c r="A29" s="23" t="s">
        <v>38</v>
      </c>
      <c r="B29" s="175"/>
      <c r="C29" s="175"/>
      <c r="D29" s="175"/>
      <c r="E29" s="175"/>
      <c r="F29" s="176"/>
    </row>
    <row r="30" spans="1:6" s="119" customFormat="1" ht="25.5" customHeight="1" thickTop="1" x14ac:dyDescent="0.15">
      <c r="A30" s="22" t="s">
        <v>31</v>
      </c>
      <c r="B30" s="177" t="s">
        <v>220</v>
      </c>
      <c r="C30" s="177"/>
      <c r="D30" s="177"/>
      <c r="E30" s="177"/>
      <c r="F30" s="178"/>
    </row>
    <row r="31" spans="1:6" s="119" customFormat="1" ht="25.5" customHeight="1" x14ac:dyDescent="0.15">
      <c r="A31" s="179" t="s">
        <v>39</v>
      </c>
      <c r="B31" s="180" t="s">
        <v>32</v>
      </c>
      <c r="C31" s="181" t="s">
        <v>85</v>
      </c>
      <c r="D31" s="153" t="s">
        <v>40</v>
      </c>
      <c r="E31" s="153" t="s">
        <v>33</v>
      </c>
      <c r="F31" s="154" t="s">
        <v>142</v>
      </c>
    </row>
    <row r="32" spans="1:6" s="119" customFormat="1" ht="25.5" customHeight="1" x14ac:dyDescent="0.15">
      <c r="A32" s="179"/>
      <c r="B32" s="180"/>
      <c r="C32" s="182"/>
      <c r="D32" s="153" t="s">
        <v>41</v>
      </c>
      <c r="E32" s="153" t="s">
        <v>34</v>
      </c>
      <c r="F32" s="154" t="s">
        <v>42</v>
      </c>
    </row>
    <row r="33" spans="1:6" s="119" customFormat="1" ht="39" customHeight="1" x14ac:dyDescent="0.15">
      <c r="A33" s="179"/>
      <c r="B33" s="47" t="str">
        <f>계약현황공개!C29</f>
        <v>일반</v>
      </c>
      <c r="C33" s="117" t="str">
        <f>계약현황공개!E27</f>
        <v>2018.04.16 ~ 4.27</v>
      </c>
      <c r="D33" s="116">
        <f>계약현황공개!C25</f>
        <v>2000000</v>
      </c>
      <c r="E33" s="114">
        <f>계약현황공개!E25</f>
        <v>1892000</v>
      </c>
      <c r="F33" s="115">
        <f>E33/D33</f>
        <v>0.94599999999999995</v>
      </c>
    </row>
    <row r="34" spans="1:6" s="119" customFormat="1" ht="25.5" customHeight="1" x14ac:dyDescent="0.15">
      <c r="A34" s="179" t="s">
        <v>35</v>
      </c>
      <c r="B34" s="153" t="s">
        <v>36</v>
      </c>
      <c r="C34" s="153" t="s">
        <v>45</v>
      </c>
      <c r="D34" s="180" t="s">
        <v>37</v>
      </c>
      <c r="E34" s="180"/>
      <c r="F34" s="183"/>
    </row>
    <row r="35" spans="1:6" s="119" customFormat="1" ht="25.5" customHeight="1" x14ac:dyDescent="0.15">
      <c r="A35" s="179"/>
      <c r="B35" s="19" t="str">
        <f>계약현황공개!E29</f>
        <v>이젤디자인</v>
      </c>
      <c r="C35" s="19" t="s">
        <v>221</v>
      </c>
      <c r="D35" s="184" t="str">
        <f>계약현황공개!E30</f>
        <v>서울특별시 마포구 양화로 11길 18</v>
      </c>
      <c r="E35" s="184"/>
      <c r="F35" s="185"/>
    </row>
    <row r="36" spans="1:6" s="119" customFormat="1" ht="25.5" customHeight="1" x14ac:dyDescent="0.15">
      <c r="A36" s="152" t="s">
        <v>44</v>
      </c>
      <c r="B36" s="173" t="s">
        <v>66</v>
      </c>
      <c r="C36" s="173"/>
      <c r="D36" s="173"/>
      <c r="E36" s="173"/>
      <c r="F36" s="174"/>
    </row>
    <row r="37" spans="1:6" s="119" customFormat="1" ht="25.5" customHeight="1" x14ac:dyDescent="0.15">
      <c r="A37" s="152" t="s">
        <v>43</v>
      </c>
      <c r="B37" s="173" t="s">
        <v>105</v>
      </c>
      <c r="C37" s="173"/>
      <c r="D37" s="173"/>
      <c r="E37" s="173"/>
      <c r="F37" s="174"/>
    </row>
    <row r="38" spans="1:6" s="119" customFormat="1" ht="25.5" customHeight="1" thickBot="1" x14ac:dyDescent="0.2">
      <c r="A38" s="23" t="s">
        <v>38</v>
      </c>
      <c r="B38" s="175"/>
      <c r="C38" s="175"/>
      <c r="D38" s="175"/>
      <c r="E38" s="175"/>
      <c r="F38" s="176"/>
    </row>
    <row r="39" spans="1:6" ht="14.25" thickTop="1" x14ac:dyDescent="0.15"/>
  </sheetData>
  <mergeCells count="4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12:F12"/>
    <mergeCell ref="A13:A15"/>
    <mergeCell ref="B13:B14"/>
    <mergeCell ref="C13:C14"/>
    <mergeCell ref="A16:A17"/>
    <mergeCell ref="D16:F16"/>
    <mergeCell ref="D17:F17"/>
    <mergeCell ref="B18:F18"/>
    <mergeCell ref="B19:F19"/>
    <mergeCell ref="B20:F20"/>
    <mergeCell ref="B21:F21"/>
    <mergeCell ref="A22:A24"/>
    <mergeCell ref="B22:B23"/>
    <mergeCell ref="C22:C23"/>
    <mergeCell ref="B29:F29"/>
    <mergeCell ref="A25:A26"/>
    <mergeCell ref="D25:F25"/>
    <mergeCell ref="D26:F26"/>
    <mergeCell ref="B27:F27"/>
    <mergeCell ref="B28:F28"/>
    <mergeCell ref="B36:F36"/>
    <mergeCell ref="B37:F37"/>
    <mergeCell ref="B38:F38"/>
    <mergeCell ref="B30:F30"/>
    <mergeCell ref="A31:A33"/>
    <mergeCell ref="B31:B32"/>
    <mergeCell ref="C31:C32"/>
    <mergeCell ref="A34:A35"/>
    <mergeCell ref="D34:F34"/>
    <mergeCell ref="D35:F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2018-06-08T05:32:47Z</dcterms:modified>
</cp:coreProperties>
</file>