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계약관련\1. 수의계약 및 입찰\25. [은행동]전기공사\3. 계약계획\"/>
    </mc:Choice>
  </mc:AlternateContent>
  <bookViews>
    <workbookView xWindow="0" yWindow="0" windowWidth="28800" windowHeight="11850" tabRatio="724" firstSheet="2" activeTab="2"/>
  </bookViews>
  <sheets>
    <sheet name="Sheet1" sheetId="16" state="hidden" r:id="rId1"/>
    <sheet name="건축제비율" sheetId="17" state="hidden" r:id="rId2"/>
    <sheet name="원가계산서" sheetId="18" r:id="rId3"/>
    <sheet name="총괄표" sheetId="11" r:id="rId4"/>
    <sheet name="내역서" sheetId="10" r:id="rId5"/>
    <sheet name="일대목차" sheetId="12" r:id="rId6"/>
    <sheet name="일위대가" sheetId="9" r:id="rId7"/>
    <sheet name="합산자재" sheetId="6" state="hidden" r:id="rId8"/>
    <sheet name="옵션" sheetId="5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IntlFixup" hidden="1">TRUE</definedName>
    <definedName name="_Fill" hidden="1">[1]날개벽수량표!#REF!</definedName>
    <definedName name="_Key1" hidden="1">'[2]방송(체육관)'!#REF!</definedName>
    <definedName name="_Key2" hidden="1">'[2]방송(체육관)'!#REF!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Sort" hidden="1">'[2]방송(체육관)'!#REF!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V_1C">#REF!</definedName>
    <definedName name="_xlnm.Database">#REF!</definedName>
    <definedName name="ddddd" hidden="1">#REF!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" hidden="1">{#N/A,#N/A,FALSE,"단가표지"}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FHFH" hidden="1">[3]수량산출!$A$1:$A$8561</definedName>
    <definedName name="FHFK" hidden="1">[3]수량산출!#REF!</definedName>
    <definedName name="GEMCO" hidden="1">#REF!</definedName>
    <definedName name="gfgdfg" hidden="1">[4]차액보증!#REF!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ardwar" hidden="1">[5]Sheet3!#REF!</definedName>
    <definedName name="HTML_CodePage" hidden="1">949</definedName>
    <definedName name="HTML_Control" hidden="1">{"'단계별시설공사비'!$A$3:$K$51"}</definedName>
    <definedName name="HTML_Description" hidden="1">""</definedName>
    <definedName name="HTML_Email" hidden="1">""</definedName>
    <definedName name="HTML_Header" hidden="1">"사업비총괄"</definedName>
    <definedName name="HTML_LastUpdate" hidden="1">"01-06-17"</definedName>
    <definedName name="HTML_LineAfter" hidden="1">FALSE</definedName>
    <definedName name="HTML_LineBefore" hidden="1">FALSE</definedName>
    <definedName name="HTML_Name" hidden="1">"김정호"</definedName>
    <definedName name="HTML_OBDlg2" hidden="1">TRUE</definedName>
    <definedName name="HTML_OBDlg4" hidden="1">TRUE</definedName>
    <definedName name="HTML_OS" hidden="1">0</definedName>
    <definedName name="HTML_PathFile" hidden="1">"C:\My Documents\6.htm"</definedName>
    <definedName name="HTML_Title" hidden="1">"비용산출"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ooo" hidden="1">#REF!</definedName>
    <definedName name="OPOP" hidden="1">[6]수량산출!#REF!</definedName>
    <definedName name="OPP" hidden="1">#REF!</definedName>
    <definedName name="OPPP" hidden="1">[7]수량산출!$A$3:$H$8539</definedName>
    <definedName name="_xlnm.Print_Area" localSheetId="1">건축제비율!$B$2:$FH$128</definedName>
    <definedName name="_xlnm.Print_Area" localSheetId="4">내역서!$A$1:$Q$159</definedName>
    <definedName name="_xlnm.Print_Area" localSheetId="2">원가계산서!$A$1:$Q$36</definedName>
    <definedName name="_xlnm.Print_Area" localSheetId="6">일위대가!$A$1:$Q$367</definedName>
    <definedName name="_xlnm.Print_Area" localSheetId="3">총괄표!$A$1:$Q$55</definedName>
    <definedName name="_xlnm.Print_Area">#REF!</definedName>
    <definedName name="_xlnm.Print_Titles" localSheetId="4">내역서!$1:$3</definedName>
    <definedName name="_xlnm.Print_Titles" localSheetId="5">일대목차!$1:$3</definedName>
    <definedName name="_xlnm.Print_Titles" localSheetId="6">일위대가!$1:$3</definedName>
    <definedName name="_xlnm.Print_Titles" localSheetId="3">총괄표!$1:$3</definedName>
    <definedName name="_xlnm.Print_Titles" localSheetId="7">합산자재!$1:$3</definedName>
    <definedName name="_xlnm.Print_Titles">#REF!</definedName>
    <definedName name="qw" hidden="1">{#N/A,#N/A,FALSE,"단가표지"}</definedName>
    <definedName name="RK" hidden="1">[3]수량산출!#REF!</definedName>
    <definedName name="SIZE">#REF!</definedName>
    <definedName name="S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TTTT" hidden="1">#REF!</definedName>
    <definedName name="wm.조골재1" hidden="1">{#N/A,#N/A,FALSE,"조골재"}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abc." hidden="1">{#N/A,#N/A,TRUE,"천상그린44PY"}</definedName>
    <definedName name="wrn.골재소요량." hidden="1">{#N/A,#N/A,FALSE,"골재소요량";#N/A,#N/A,FALSE,"골재소요량"}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_4F74ED08_7DE6_11D4_BC29_005004C1F3AD_.wvu.PrintTitles" hidden="1">#REF!</definedName>
    <definedName name="zx" hidden="1">[8]사통!#REF!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가아" hidden="1">[9]수량산출!#REF!</definedName>
    <definedName name="강아지" hidden="1">#REF!</definedName>
    <definedName name="거ㅏ" hidden="1">[10]수량산출!$A$3:$H$8539</definedName>
    <definedName name="결표지" hidden="1">{#N/A,#N/A,FALSE,"표지"}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통가설" hidden="1">#REF!</definedName>
    <definedName name="구산갑지" hidden="1">#REF!</definedName>
    <definedName name="김김김" hidden="1">{#N/A,#N/A,FALSE,"속도"}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[5]Sheet3!#REF!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#REF!</definedName>
    <definedName name="단가">#REF!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경설비" hidden="1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덕흥흥건축" hidden="1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ㄹㅇ" hidden="1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" hidden="1">[11]차액보증!#REF!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ㅂ" hidden="1">[7]수량산출!$A$3:$H$8539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박창수" hidden="1">{#N/A,#N/A,FALSE,"표지"}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대원본" hidden="1">{#N/A,#N/A,FALSE,"토공2"}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ㅅ" hidden="1">#REF!</definedName>
    <definedName name="ㅅㅅㅆㅆㅆ" hidden="1">{#N/A,#N/A,FALSE,"표지"}</definedName>
    <definedName name="삼우설비" hidden="1">#REF!</definedName>
    <definedName name="설" hidden="1">[12]건축공사!#REF!</definedName>
    <definedName name="설변사유" hidden="1">{#N/A,#N/A,TRUE,"1";#N/A,#N/A,TRUE,"2";#N/A,#N/A,TRUE,"3";#N/A,#N/A,TRUE,"4";#N/A,#N/A,TRUE,"5";#N/A,#N/A,TRUE,"6";#N/A,#N/A,TRUE,"7"}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ㄹㄹ" hidden="1">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공정표4월분" hidden="1">{#N/A,#N/A,TRUE,"1";#N/A,#N/A,TRUE,"2";#N/A,#N/A,TRUE,"3";#N/A,#N/A,TRUE,"4";#N/A,#N/A,TRUE,"5";#N/A,#N/A,TRUE,"6";#N/A,#N/A,TRUE,"7"}</definedName>
    <definedName name="오배수" hidden="1">{#N/A,#N/A,TRUE,"천상그린44PY"}</definedName>
    <definedName name="오배수입상" hidden="1">{#N/A,#N/A,TRUE,"천상그린44PY"}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외주의뢰1" hidden="1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" hidden="1">[13]통신원가!$A$1:$A$129</definedName>
    <definedName name="일위">#REF!</definedName>
    <definedName name="자재단가근거" hidden="1">#REF!</definedName>
    <definedName name="전기" hidden="1">[14]건축공사!#REF!</definedName>
    <definedName name="전기공사" hidden="1">[14]건축공사!#REF!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총공" hidden="1">{#N/A,#N/A,FALSE,"운반시간"}</definedName>
    <definedName name="토목설계" hidden="1">{#N/A,#N/A,FALSE,"골재소요량";#N/A,#N/A,FALSE,"골재소요량"}</definedName>
    <definedName name="토적표" hidden="1">#REF!</definedName>
    <definedName name="표지2" hidden="1">{#N/A,#N/A,FALSE,"단가표지"}</definedName>
    <definedName name="품_______명">#REF!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전" hidden="1">#REF!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[15]수량산출!$A$1:$A$8561</definedName>
    <definedName name="ㅜ" hidden="1">[7]수량산출!#REF!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6" i="18" l="1"/>
  <c r="U37" i="18" s="1"/>
  <c r="T37" i="18"/>
  <c r="U39" i="18" l="1"/>
  <c r="U140" i="10" l="1"/>
  <c r="U57" i="10"/>
  <c r="AQ45" i="17" l="1"/>
  <c r="AH45" i="17"/>
  <c r="AQ43" i="17"/>
  <c r="AH43" i="17"/>
  <c r="AQ41" i="17"/>
  <c r="AH41" i="17"/>
  <c r="AQ39" i="17"/>
  <c r="AH39" i="17"/>
  <c r="AQ37" i="17"/>
  <c r="AH37" i="17"/>
  <c r="AQ35" i="17"/>
  <c r="AH35" i="17"/>
  <c r="AQ33" i="17"/>
  <c r="AH33" i="17"/>
  <c r="AQ31" i="17"/>
  <c r="AH31" i="17"/>
  <c r="AQ29" i="17"/>
  <c r="AH29" i="17"/>
  <c r="AQ27" i="17"/>
  <c r="AH27" i="17"/>
  <c r="AQ25" i="17"/>
  <c r="AH25" i="17"/>
  <c r="AQ23" i="17"/>
  <c r="AH23" i="17"/>
  <c r="AQ21" i="17"/>
  <c r="AH21" i="17"/>
  <c r="AQ19" i="17"/>
  <c r="AH19" i="17"/>
  <c r="AQ17" i="17"/>
  <c r="AH17" i="17"/>
  <c r="AQ15" i="17"/>
  <c r="AH15" i="17"/>
  <c r="AE150" i="10" l="1"/>
  <c r="AE118" i="10"/>
  <c r="AE102" i="10"/>
  <c r="AE57" i="10"/>
  <c r="H75" i="6"/>
  <c r="I75" i="6"/>
  <c r="J75" i="6"/>
  <c r="I76" i="6"/>
  <c r="I77" i="6"/>
  <c r="L77" i="6" s="1"/>
  <c r="I78" i="6"/>
  <c r="I79" i="6"/>
  <c r="L79" i="6" s="1"/>
  <c r="I80" i="6"/>
  <c r="B25" i="5"/>
  <c r="B24" i="5"/>
  <c r="B23" i="5"/>
  <c r="B22" i="5"/>
  <c r="B21" i="5"/>
  <c r="G228" i="9" l="1"/>
  <c r="L78" i="6"/>
  <c r="G112" i="9"/>
  <c r="G276" i="9"/>
  <c r="G14" i="9"/>
  <c r="G105" i="9"/>
  <c r="G92" i="9"/>
  <c r="AE92" i="9" s="1"/>
  <c r="G319" i="9"/>
  <c r="G192" i="9"/>
  <c r="G113" i="9"/>
  <c r="G222" i="9"/>
  <c r="G288" i="9"/>
  <c r="G174" i="9"/>
  <c r="G330" i="9"/>
  <c r="G240" i="9"/>
  <c r="G149" i="9"/>
  <c r="G161" i="9"/>
  <c r="G258" i="9"/>
  <c r="G348" i="9"/>
  <c r="G336" i="9"/>
  <c r="G198" i="9"/>
  <c r="AE113" i="9"/>
  <c r="L80" i="6"/>
  <c r="G246" i="9"/>
  <c r="G143" i="9"/>
  <c r="G294" i="9"/>
  <c r="L75" i="6"/>
  <c r="G7" i="9"/>
  <c r="G85" i="9"/>
  <c r="G304" i="9"/>
  <c r="L76" i="6"/>
  <c r="AE3" i="10"/>
  <c r="AD3" i="10"/>
  <c r="D13" i="5"/>
  <c r="F3" i="5"/>
  <c r="D25" i="5"/>
  <c r="D24" i="5"/>
  <c r="D23" i="5"/>
  <c r="D22" i="5"/>
  <c r="D21" i="5"/>
  <c r="D12" i="5"/>
  <c r="D11" i="5"/>
  <c r="AE192" i="9" l="1"/>
  <c r="AE194" i="9" s="1"/>
  <c r="AC194" i="9" s="1"/>
  <c r="AD194" i="9"/>
  <c r="G342" i="9"/>
  <c r="G210" i="9"/>
  <c r="G131" i="9"/>
  <c r="G299" i="9"/>
  <c r="G21" i="9"/>
  <c r="G186" i="9"/>
  <c r="G91" i="9"/>
  <c r="G38" i="9"/>
  <c r="G30" i="9"/>
  <c r="G180" i="9"/>
  <c r="G119" i="9"/>
  <c r="G361" i="9"/>
  <c r="H8" i="6"/>
  <c r="H13" i="6"/>
  <c r="H18" i="6"/>
  <c r="H28" i="6"/>
  <c r="H37" i="6"/>
  <c r="H42" i="6"/>
  <c r="H52" i="6"/>
  <c r="H61" i="6"/>
  <c r="H66" i="6"/>
  <c r="H71" i="6"/>
  <c r="H12" i="6"/>
  <c r="H36" i="6"/>
  <c r="H60" i="6"/>
  <c r="H9" i="6"/>
  <c r="H14" i="6"/>
  <c r="H19" i="6"/>
  <c r="H24" i="6"/>
  <c r="H29" i="6"/>
  <c r="H33" i="6"/>
  <c r="H38" i="6"/>
  <c r="H43" i="6"/>
  <c r="H48" i="6"/>
  <c r="H53" i="6"/>
  <c r="H57" i="6"/>
  <c r="H62" i="6"/>
  <c r="H72" i="6"/>
  <c r="H23" i="6"/>
  <c r="H47" i="6"/>
  <c r="H4" i="6"/>
  <c r="H10" i="6"/>
  <c r="H15" i="6"/>
  <c r="H20" i="6"/>
  <c r="H25" i="6"/>
  <c r="H30" i="6"/>
  <c r="H34" i="6"/>
  <c r="H39" i="6"/>
  <c r="H44" i="6"/>
  <c r="H49" i="6"/>
  <c r="H54" i="6"/>
  <c r="H58" i="6"/>
  <c r="H63" i="6"/>
  <c r="H67" i="6"/>
  <c r="H73" i="6"/>
  <c r="H56" i="6"/>
  <c r="H5" i="6"/>
  <c r="H16" i="6"/>
  <c r="H21" i="6"/>
  <c r="H26" i="6"/>
  <c r="H31" i="6"/>
  <c r="H45" i="6"/>
  <c r="H50" i="6"/>
  <c r="H55" i="6"/>
  <c r="H68" i="6"/>
  <c r="H74" i="6"/>
  <c r="H7" i="6"/>
  <c r="H32" i="6"/>
  <c r="H51" i="6"/>
  <c r="H65" i="6"/>
  <c r="H6" i="6"/>
  <c r="H11" i="6"/>
  <c r="H22" i="6"/>
  <c r="H27" i="6"/>
  <c r="H35" i="6"/>
  <c r="H40" i="6"/>
  <c r="H46" i="6"/>
  <c r="H59" i="6"/>
  <c r="H64" i="6"/>
  <c r="H69" i="6"/>
  <c r="H17" i="6"/>
  <c r="H41" i="6"/>
  <c r="H70" i="6"/>
  <c r="AD321" i="9"/>
  <c r="G314" i="9"/>
  <c r="G80" i="9"/>
  <c r="AE21" i="9"/>
  <c r="AE23" i="9" s="1"/>
  <c r="AC23" i="9" s="1"/>
  <c r="AD115" i="9"/>
  <c r="AE30" i="9"/>
  <c r="AE32" i="9" s="1"/>
  <c r="AC32" i="9" s="1"/>
  <c r="AE186" i="9"/>
  <c r="AE188" i="9" s="1"/>
  <c r="AC188" i="9" s="1"/>
  <c r="AD188" i="9"/>
  <c r="AE228" i="9"/>
  <c r="AE230" i="9" s="1"/>
  <c r="AC230" i="9" s="1"/>
  <c r="AD230" i="9"/>
  <c r="AE14" i="9"/>
  <c r="AE16" i="9" s="1"/>
  <c r="AC16" i="9" s="1"/>
  <c r="AD16" i="9"/>
  <c r="G252" i="9"/>
  <c r="G264" i="9"/>
  <c r="G270" i="9"/>
  <c r="G100" i="9"/>
  <c r="AE112" i="9"/>
  <c r="AE115" i="9" s="1"/>
  <c r="AC115" i="9" s="1"/>
  <c r="G60" i="9"/>
  <c r="G204" i="9"/>
  <c r="G309" i="9"/>
  <c r="G216" i="9"/>
  <c r="G50" i="9"/>
  <c r="G125" i="9"/>
  <c r="G234" i="9"/>
  <c r="G324" i="9"/>
  <c r="AD107" i="9"/>
  <c r="AE105" i="9"/>
  <c r="AE107" i="9" s="1"/>
  <c r="AC107" i="9" s="1"/>
  <c r="G354" i="9"/>
  <c r="G70" i="9"/>
  <c r="G137" i="9"/>
  <c r="G166" i="9"/>
  <c r="G155" i="9"/>
  <c r="G44" i="9"/>
  <c r="G282" i="9"/>
  <c r="AE319" i="9" l="1"/>
  <c r="AE321" i="9" s="1"/>
  <c r="AC321" i="9" s="1"/>
  <c r="AD133" i="9"/>
  <c r="AE131" i="9"/>
  <c r="AE133" i="9" s="1"/>
  <c r="AC133" i="9" s="1"/>
  <c r="AE119" i="9"/>
  <c r="AE121" i="9" s="1"/>
  <c r="AC121" i="9" s="1"/>
  <c r="AD121" i="9"/>
  <c r="L17" i="6"/>
  <c r="L5" i="6"/>
  <c r="L25" i="6"/>
  <c r="L43" i="6"/>
  <c r="L18" i="6"/>
  <c r="AD23" i="9"/>
  <c r="L69" i="6"/>
  <c r="L27" i="6"/>
  <c r="L32" i="6"/>
  <c r="L45" i="6"/>
  <c r="L56" i="6"/>
  <c r="L49" i="6"/>
  <c r="L20" i="6"/>
  <c r="L72" i="6"/>
  <c r="L38" i="6"/>
  <c r="L9" i="6"/>
  <c r="L61" i="6"/>
  <c r="L13" i="6"/>
  <c r="L50" i="6"/>
  <c r="L54" i="6"/>
  <c r="L64" i="6"/>
  <c r="L22" i="6"/>
  <c r="L7" i="6"/>
  <c r="L31" i="6"/>
  <c r="L73" i="6"/>
  <c r="L44" i="6"/>
  <c r="L15" i="6"/>
  <c r="L62" i="6"/>
  <c r="L33" i="6"/>
  <c r="L60" i="6"/>
  <c r="L52" i="6"/>
  <c r="L8" i="6"/>
  <c r="L51" i="6"/>
  <c r="L23" i="6"/>
  <c r="L59" i="6"/>
  <c r="L11" i="6"/>
  <c r="L74" i="6"/>
  <c r="L26" i="6"/>
  <c r="L67" i="6"/>
  <c r="L39" i="6"/>
  <c r="L10" i="6"/>
  <c r="L57" i="6"/>
  <c r="L29" i="6"/>
  <c r="L36" i="6"/>
  <c r="L42" i="6"/>
  <c r="L35" i="6"/>
  <c r="L14" i="6"/>
  <c r="AE91" i="9"/>
  <c r="AE94" i="9" s="1"/>
  <c r="AC94" i="9" s="1"/>
  <c r="L70" i="6"/>
  <c r="L46" i="6"/>
  <c r="L6" i="6"/>
  <c r="L68" i="6"/>
  <c r="L21" i="6"/>
  <c r="L63" i="6"/>
  <c r="L34" i="6"/>
  <c r="L4" i="6"/>
  <c r="L53" i="6"/>
  <c r="L24" i="6"/>
  <c r="L12" i="6"/>
  <c r="L37" i="6"/>
  <c r="L66" i="6"/>
  <c r="L41" i="6"/>
  <c r="L40" i="6"/>
  <c r="L65" i="6"/>
  <c r="L55" i="6"/>
  <c r="L16" i="6"/>
  <c r="L58" i="6"/>
  <c r="L30" i="6"/>
  <c r="L47" i="6"/>
  <c r="L48" i="6"/>
  <c r="L19" i="6"/>
  <c r="L71" i="6"/>
  <c r="L28" i="6"/>
  <c r="AE80" i="9"/>
  <c r="AE82" i="9" s="1"/>
  <c r="AC82" i="9" s="1"/>
  <c r="AD82" i="9"/>
  <c r="AD32" i="9"/>
  <c r="AE7" i="9"/>
  <c r="AE9" i="9" s="1"/>
  <c r="AC9" i="9" s="1"/>
  <c r="AD9" i="9"/>
  <c r="AE342" i="9"/>
  <c r="AE344" i="9" s="1"/>
  <c r="AC344" i="9" s="1"/>
  <c r="AD344" i="9"/>
  <c r="AE222" i="9"/>
  <c r="AE224" i="9" s="1"/>
  <c r="AC224" i="9" s="1"/>
  <c r="AD224" i="9"/>
  <c r="AE161" i="9"/>
  <c r="AE163" i="9" s="1"/>
  <c r="AC163" i="9" s="1"/>
  <c r="AD163" i="9"/>
  <c r="AE149" i="9"/>
  <c r="AE151" i="9" s="1"/>
  <c r="AC151" i="9" s="1"/>
  <c r="AD151" i="9"/>
  <c r="AE210" i="9"/>
  <c r="AE212" i="9" s="1"/>
  <c r="AC212" i="9" s="1"/>
  <c r="AD212" i="9"/>
  <c r="AE174" i="9"/>
  <c r="AE176" i="9" s="1"/>
  <c r="AC176" i="9" s="1"/>
  <c r="AD176" i="9"/>
  <c r="AD87" i="9"/>
  <c r="AE85" i="9"/>
  <c r="AE87" i="9" s="1"/>
  <c r="AC87" i="9" s="1"/>
  <c r="AE258" i="9"/>
  <c r="AE260" i="9" s="1"/>
  <c r="AC260" i="9" s="1"/>
  <c r="AD260" i="9"/>
  <c r="AE276" i="9"/>
  <c r="AE278" i="9" s="1"/>
  <c r="AC278" i="9" s="1"/>
  <c r="AD278" i="9"/>
  <c r="AE330" i="9"/>
  <c r="AE332" i="9" s="1"/>
  <c r="AC332" i="9" s="1"/>
  <c r="AD332" i="9"/>
  <c r="AE143" i="9"/>
  <c r="AE145" i="9" s="1"/>
  <c r="AC145" i="9" s="1"/>
  <c r="AD145" i="9"/>
  <c r="AE38" i="9"/>
  <c r="AE40" i="9" s="1"/>
  <c r="AC40" i="9" s="1"/>
  <c r="AD40" i="9"/>
  <c r="AE294" i="9"/>
  <c r="AE296" i="9" s="1"/>
  <c r="AC296" i="9" s="1"/>
  <c r="AD296" i="9"/>
  <c r="AE288" i="9"/>
  <c r="AE290" i="9" s="1"/>
  <c r="AC290" i="9" s="1"/>
  <c r="AD290" i="9"/>
  <c r="AE198" i="9"/>
  <c r="AE200" i="9" s="1"/>
  <c r="AC200" i="9" s="1"/>
  <c r="AD200" i="9"/>
  <c r="AE180" i="9"/>
  <c r="AE182" i="9" s="1"/>
  <c r="AC182" i="9" s="1"/>
  <c r="AD182" i="9"/>
  <c r="AD306" i="9"/>
  <c r="AE304" i="9"/>
  <c r="AE306" i="9" s="1"/>
  <c r="AC306" i="9" s="1"/>
  <c r="AE348" i="9"/>
  <c r="AE350" i="9" s="1"/>
  <c r="AC350" i="9" s="1"/>
  <c r="AD350" i="9"/>
  <c r="AE299" i="9"/>
  <c r="AE301" i="9" s="1"/>
  <c r="AC301" i="9" s="1"/>
  <c r="AD301" i="9"/>
  <c r="AE246" i="9"/>
  <c r="AE248" i="9" s="1"/>
  <c r="AC248" i="9" s="1"/>
  <c r="AD248" i="9"/>
  <c r="AE336" i="9"/>
  <c r="AE338" i="9" s="1"/>
  <c r="AC338" i="9" s="1"/>
  <c r="AD338" i="9"/>
  <c r="AE240" i="9"/>
  <c r="AE242" i="9" s="1"/>
  <c r="AC242" i="9" s="1"/>
  <c r="AD242" i="9"/>
  <c r="AC12" i="9" l="1"/>
  <c r="AC13" i="9" s="1"/>
  <c r="AC26" i="9"/>
  <c r="AC29" i="9" s="1"/>
  <c r="AC19" i="9"/>
  <c r="AC20" i="9" s="1"/>
  <c r="AE361" i="9"/>
  <c r="AE363" i="9" s="1"/>
  <c r="AC363" i="9" s="1"/>
  <c r="AD363" i="9"/>
  <c r="AC5" i="9"/>
  <c r="AC6" i="9" s="1"/>
  <c r="AC35" i="9"/>
  <c r="AC37" i="9" s="1"/>
  <c r="AC171" i="9"/>
  <c r="AC173" i="9" s="1"/>
  <c r="AD316" i="9"/>
  <c r="AE314" i="9"/>
  <c r="AE316" i="9" s="1"/>
  <c r="AC316" i="9" s="1"/>
  <c r="AD311" i="9"/>
  <c r="AE309" i="9"/>
  <c r="AE311" i="9" s="1"/>
  <c r="AC311" i="9" s="1"/>
  <c r="AE125" i="9"/>
  <c r="AE127" i="9" s="1"/>
  <c r="AC127" i="9" s="1"/>
  <c r="AD127" i="9"/>
  <c r="AE234" i="9"/>
  <c r="AE236" i="9" s="1"/>
  <c r="AC236" i="9" s="1"/>
  <c r="AD236" i="9"/>
  <c r="AE282" i="9"/>
  <c r="AE284" i="9" s="1"/>
  <c r="AC284" i="9" s="1"/>
  <c r="AD284" i="9"/>
  <c r="AE354" i="9"/>
  <c r="AE356" i="9" s="1"/>
  <c r="AC356" i="9" s="1"/>
  <c r="AD356" i="9"/>
  <c r="AE100" i="9"/>
  <c r="AE102" i="9" s="1"/>
  <c r="AC102" i="9" s="1"/>
  <c r="AD102" i="9"/>
  <c r="AE216" i="9"/>
  <c r="AE218" i="9" s="1"/>
  <c r="AC218" i="9" s="1"/>
  <c r="AD218" i="9"/>
  <c r="AE70" i="9"/>
  <c r="AE72" i="9" s="1"/>
  <c r="AC72" i="9" s="1"/>
  <c r="AD72" i="9"/>
  <c r="AE137" i="9"/>
  <c r="AE139" i="9" s="1"/>
  <c r="AC139" i="9" s="1"/>
  <c r="AD139" i="9"/>
  <c r="AE44" i="9"/>
  <c r="AE46" i="9" s="1"/>
  <c r="AC46" i="9" s="1"/>
  <c r="AD46" i="9"/>
  <c r="AD168" i="9"/>
  <c r="AE166" i="9"/>
  <c r="AE168" i="9" s="1"/>
  <c r="AC168" i="9" s="1"/>
  <c r="AE204" i="9"/>
  <c r="AE206" i="9" s="1"/>
  <c r="AC206" i="9" s="1"/>
  <c r="AD206" i="9"/>
  <c r="AE50" i="9"/>
  <c r="AE52" i="9" s="1"/>
  <c r="AC52" i="9" s="1"/>
  <c r="AD52" i="9"/>
  <c r="AD326" i="9"/>
  <c r="AE324" i="9"/>
  <c r="AE326" i="9" s="1"/>
  <c r="AC326" i="9" s="1"/>
  <c r="AE264" i="9"/>
  <c r="AE266" i="9" s="1"/>
  <c r="AC266" i="9" s="1"/>
  <c r="AD266" i="9"/>
  <c r="AE60" i="9"/>
  <c r="AE62" i="9" s="1"/>
  <c r="AC62" i="9" s="1"/>
  <c r="AD62" i="9"/>
  <c r="AE155" i="9"/>
  <c r="AE157" i="9" s="1"/>
  <c r="AC157" i="9" s="1"/>
  <c r="AD157" i="9"/>
  <c r="AE252" i="9"/>
  <c r="AE254" i="9" s="1"/>
  <c r="AC254" i="9" s="1"/>
  <c r="AD254" i="9"/>
  <c r="AE270" i="9"/>
  <c r="AE272" i="9" s="1"/>
  <c r="AC272" i="9" s="1"/>
  <c r="AD272" i="9"/>
  <c r="AD37" i="9" l="1"/>
  <c r="AD6" i="9"/>
  <c r="AD20" i="9"/>
  <c r="AA26" i="9"/>
  <c r="AA28" i="9" s="1"/>
  <c r="AD173" i="9"/>
  <c r="AD13" i="9"/>
  <c r="D2" i="5" l="1"/>
  <c r="AD94" i="9"/>
  <c r="AD29" i="9" l="1"/>
  <c r="C2" i="5"/>
  <c r="S45" i="10" l="1"/>
  <c r="U45" i="10" s="1"/>
  <c r="S23" i="10"/>
  <c r="U23" i="10" s="1"/>
  <c r="S27" i="10" l="1"/>
  <c r="U27" i="10" s="1"/>
  <c r="AC109" i="10"/>
  <c r="AC5" i="10"/>
  <c r="AC83" i="10"/>
  <c r="AC6" i="10" l="1"/>
  <c r="AC98" i="10"/>
  <c r="S99" i="10"/>
  <c r="U99" i="10" s="1"/>
  <c r="AC7" i="10"/>
  <c r="AC15" i="10"/>
  <c r="AC35" i="10"/>
  <c r="S14" i="10" l="1"/>
  <c r="U14" i="10" s="1"/>
  <c r="S18" i="10"/>
  <c r="U18" i="10" s="1"/>
  <c r="AC86" i="10" l="1"/>
  <c r="AA86" i="10" l="1"/>
  <c r="B2" i="5" l="1"/>
  <c r="F2" i="5" s="1"/>
  <c r="S5" i="18" l="1"/>
  <c r="S7" i="18" l="1"/>
  <c r="S8" i="18"/>
  <c r="S6" i="18" l="1"/>
  <c r="I1" i="18"/>
  <c r="Q38" i="18"/>
</calcChain>
</file>

<file path=xl/sharedStrings.xml><?xml version="1.0" encoding="utf-8"?>
<sst xmlns="http://schemas.openxmlformats.org/spreadsheetml/2006/main" count="3312" uniqueCount="996">
  <si>
    <t>단위</t>
    <phoneticPr fontId="4" type="noConversion"/>
  </si>
  <si>
    <t>수량</t>
    <phoneticPr fontId="4" type="noConversion"/>
  </si>
  <si>
    <t xml:space="preserve"> </t>
    <phoneticPr fontId="4" type="noConversion"/>
  </si>
  <si>
    <t xml:space="preserve"> </t>
    <phoneticPr fontId="4" type="noConversion"/>
  </si>
  <si>
    <t xml:space="preserve"> </t>
    <phoneticPr fontId="4" type="noConversion"/>
  </si>
  <si>
    <t>노무비</t>
    <phoneticPr fontId="4" type="noConversion"/>
  </si>
  <si>
    <t>경비</t>
    <phoneticPr fontId="4" type="noConversion"/>
  </si>
  <si>
    <t>재료비</t>
    <phoneticPr fontId="4" type="noConversion"/>
  </si>
  <si>
    <t>계</t>
    <phoneticPr fontId="4" type="noConversion"/>
  </si>
  <si>
    <t>총 급 액</t>
    <phoneticPr fontId="4" type="noConversion"/>
  </si>
  <si>
    <t>*(공종별 노임 적용율(%))*</t>
    <phoneticPr fontId="4" type="noConversion"/>
  </si>
  <si>
    <t>적용율(%)</t>
    <phoneticPr fontId="4" type="noConversion"/>
  </si>
  <si>
    <t>소수자릿수</t>
    <phoneticPr fontId="4" type="noConversion"/>
  </si>
  <si>
    <t>끝자리</t>
    <phoneticPr fontId="4" type="noConversion"/>
  </si>
  <si>
    <t>소모잡자재(%)</t>
    <phoneticPr fontId="4" type="noConversion"/>
  </si>
  <si>
    <t>방폭할증(%)</t>
    <phoneticPr fontId="4" type="noConversion"/>
  </si>
  <si>
    <t>고소할증(%)</t>
    <phoneticPr fontId="4" type="noConversion"/>
  </si>
  <si>
    <t>공구손료(%)</t>
    <phoneticPr fontId="4" type="noConversion"/>
  </si>
  <si>
    <t>코드</t>
    <phoneticPr fontId="4" type="noConversion"/>
  </si>
  <si>
    <t>코드</t>
    <phoneticPr fontId="4" type="noConversion"/>
  </si>
  <si>
    <t>단가</t>
    <phoneticPr fontId="4" type="noConversion"/>
  </si>
  <si>
    <t>공종코드</t>
    <phoneticPr fontId="4" type="noConversion"/>
  </si>
  <si>
    <t>규격</t>
    <phoneticPr fontId="4" type="noConversion"/>
  </si>
  <si>
    <t>재료비</t>
    <phoneticPr fontId="4" type="noConversion"/>
  </si>
  <si>
    <t>노무비</t>
    <phoneticPr fontId="4" type="noConversion"/>
  </si>
  <si>
    <t>경비</t>
    <phoneticPr fontId="4" type="noConversion"/>
  </si>
  <si>
    <t>지급비</t>
    <phoneticPr fontId="4" type="noConversion"/>
  </si>
  <si>
    <t>비고</t>
    <phoneticPr fontId="4" type="noConversion"/>
  </si>
  <si>
    <t>…</t>
    <phoneticPr fontId="4" type="noConversion"/>
  </si>
  <si>
    <t>계</t>
    <phoneticPr fontId="4" type="noConversion"/>
  </si>
  <si>
    <t>단가</t>
    <phoneticPr fontId="4" type="noConversion"/>
  </si>
  <si>
    <t>금액</t>
    <phoneticPr fontId="4" type="noConversion"/>
  </si>
  <si>
    <t>단가</t>
    <phoneticPr fontId="4" type="noConversion"/>
  </si>
  <si>
    <t>단가</t>
    <phoneticPr fontId="4" type="noConversion"/>
  </si>
  <si>
    <t>계</t>
    <phoneticPr fontId="4" type="noConversion"/>
  </si>
  <si>
    <t>번호</t>
    <phoneticPr fontId="4" type="noConversion"/>
  </si>
  <si>
    <t>번호</t>
    <phoneticPr fontId="4" type="noConversion"/>
  </si>
  <si>
    <t>코드</t>
    <phoneticPr fontId="4" type="noConversion"/>
  </si>
  <si>
    <t>단가</t>
    <phoneticPr fontId="4" type="noConversion"/>
  </si>
  <si>
    <t>…</t>
    <phoneticPr fontId="4" type="noConversion"/>
  </si>
  <si>
    <t>비고</t>
    <phoneticPr fontId="4" type="noConversion"/>
  </si>
  <si>
    <t>공   종   명</t>
    <phoneticPr fontId="4" type="noConversion"/>
  </si>
  <si>
    <t>명   칭</t>
    <phoneticPr fontId="4" type="noConversion"/>
  </si>
  <si>
    <t>규   격</t>
    <phoneticPr fontId="4" type="noConversion"/>
  </si>
  <si>
    <t xml:space="preserve"> </t>
    <phoneticPr fontId="4" type="noConversion"/>
  </si>
  <si>
    <t>노임 계산 정보</t>
    <phoneticPr fontId="4" type="noConversion"/>
  </si>
  <si>
    <t>노임계</t>
    <phoneticPr fontId="4" type="noConversion"/>
  </si>
  <si>
    <t>전체(%)</t>
    <phoneticPr fontId="4" type="noConversion"/>
  </si>
  <si>
    <t>공종별(%)</t>
    <phoneticPr fontId="4" type="noConversion"/>
  </si>
  <si>
    <t>노임 소수</t>
    <phoneticPr fontId="4" type="noConversion"/>
  </si>
  <si>
    <t>부속재 및 손료</t>
    <phoneticPr fontId="4" type="noConversion"/>
  </si>
  <si>
    <t>소모재</t>
    <phoneticPr fontId="4" type="noConversion"/>
  </si>
  <si>
    <t>노임계</t>
    <phoneticPr fontId="4" type="noConversion"/>
  </si>
  <si>
    <t>자재계</t>
    <phoneticPr fontId="4" type="noConversion"/>
  </si>
  <si>
    <t>*(그룹별 자재 단가 추가 할증)*</t>
    <phoneticPr fontId="4" type="noConversion"/>
  </si>
  <si>
    <t>Cable(CAB) 할증(%)</t>
    <phoneticPr fontId="4" type="noConversion"/>
  </si>
  <si>
    <t>Wire (WIR) 할증(%)</t>
    <phoneticPr fontId="4" type="noConversion"/>
  </si>
  <si>
    <t>제 4그룹   할증(%)</t>
    <phoneticPr fontId="4" type="noConversion"/>
  </si>
  <si>
    <t>제 5그룹   할증(%)</t>
    <phoneticPr fontId="4" type="noConversion"/>
  </si>
  <si>
    <t>Pipe (PIP) 할증(%)</t>
    <phoneticPr fontId="4" type="noConversion"/>
  </si>
  <si>
    <t>적용율(%)/100</t>
    <phoneticPr fontId="4" type="noConversion"/>
  </si>
  <si>
    <t>목차코드</t>
    <phoneticPr fontId="4" type="noConversion"/>
  </si>
  <si>
    <t>관급 자재비</t>
    <phoneticPr fontId="4" type="noConversion"/>
  </si>
  <si>
    <t>CD관부속재(%)</t>
  </si>
  <si>
    <t>*(그룹별 노임 추가 할증)*</t>
  </si>
  <si>
    <t>적용율(%)</t>
  </si>
  <si>
    <t>자동부속재(전기)</t>
  </si>
  <si>
    <t>자동부속재(통신)</t>
  </si>
  <si>
    <t>배관부속재(%)</t>
  </si>
  <si>
    <t>일반배관재</t>
    <phoneticPr fontId="4" type="noConversion"/>
  </si>
  <si>
    <t>CD배관재</t>
    <phoneticPr fontId="4" type="noConversion"/>
  </si>
  <si>
    <t>일위대가소수</t>
    <phoneticPr fontId="4" type="noConversion"/>
  </si>
  <si>
    <t>전체자재 적용율(%)(공종/일위대가)</t>
    <phoneticPr fontId="4" type="noConversion"/>
  </si>
  <si>
    <t>전체노임 적용율(%)(공종)</t>
    <phoneticPr fontId="4" type="noConversion"/>
  </si>
  <si>
    <t>전체노임 적용율(%)(일위대가)</t>
    <phoneticPr fontId="4" type="noConversion"/>
  </si>
  <si>
    <t>연속견적가로형식</t>
  </si>
  <si>
    <t>금액조정이 안되나요?</t>
    <phoneticPr fontId="4" type="noConversion"/>
  </si>
  <si>
    <t>이지테크에서 변환할 때 2번 옵션을 지정하여 다시 해보세요</t>
    <phoneticPr fontId="4" type="noConversion"/>
  </si>
  <si>
    <t>시트를 삭제할 때 에러가 뜨면 1번 옵션으로 하면 됩니다.</t>
    <phoneticPr fontId="4" type="noConversion"/>
  </si>
  <si>
    <t>2번 옵션으로 변환했을 때에는 결과값이 다를 수 있습니다.</t>
    <phoneticPr fontId="4" type="noConversion"/>
  </si>
  <si>
    <t>1-1.전등설비공사</t>
  </si>
  <si>
    <t>1-2.전열설비공사</t>
  </si>
  <si>
    <t>1-3.냉난방설비공사</t>
  </si>
  <si>
    <t>1-4.철거공사</t>
  </si>
  <si>
    <t>3913170610035664</t>
  </si>
  <si>
    <t>합성수지제 가요전선관</t>
  </si>
  <si>
    <t>CD-난연성 16㎜</t>
  </si>
  <si>
    <t>M</t>
  </si>
  <si>
    <t>3913170620174434</t>
  </si>
  <si>
    <t>1종금속제가요전선관</t>
  </si>
  <si>
    <t>커넥터, 16 mm 일반-비방수</t>
  </si>
  <si>
    <t>개</t>
  </si>
  <si>
    <t>3913170620174478</t>
  </si>
  <si>
    <t>16 mm 고장력-비방수</t>
  </si>
  <si>
    <t>3912130810035750</t>
  </si>
  <si>
    <t>아우트렛박스</t>
  </si>
  <si>
    <t>8각 54㎜</t>
  </si>
  <si>
    <t>3912130810035753</t>
  </si>
  <si>
    <t>중형4각 54㎜</t>
  </si>
  <si>
    <t>9888811111000118</t>
  </si>
  <si>
    <t>중형4각 54㎜(벽체)</t>
  </si>
  <si>
    <t>3912130610035778</t>
  </si>
  <si>
    <t>스위치박스</t>
  </si>
  <si>
    <t>1 개용 54 mm</t>
  </si>
  <si>
    <t>3912130610035781</t>
  </si>
  <si>
    <t>2 개용 54 mm</t>
  </si>
  <si>
    <t>3912130820174712</t>
  </si>
  <si>
    <t>아우트렛박스 커버</t>
  </si>
  <si>
    <t>커버, 8각, 둥근구멍(평)</t>
  </si>
  <si>
    <t>3912130820174714</t>
  </si>
  <si>
    <t>커버, 4각, 둥근구멍(오목)</t>
  </si>
  <si>
    <t>3912130820174715</t>
  </si>
  <si>
    <t>커버, 4각, 둥근구멍(평)</t>
  </si>
  <si>
    <t>3912130820174716</t>
  </si>
  <si>
    <t>커버, 4각,1개용S/W (오목)</t>
  </si>
  <si>
    <t>3912131020170565</t>
  </si>
  <si>
    <t>시스템 박스</t>
  </si>
  <si>
    <t>Con'매입용</t>
  </si>
  <si>
    <t>3912131020170567</t>
  </si>
  <si>
    <t>ACCESS FLOOR 용</t>
  </si>
  <si>
    <t>3912130320175917</t>
  </si>
  <si>
    <t>정션 박스</t>
  </si>
  <si>
    <t>100*100*50</t>
  </si>
  <si>
    <t>3913170810036357</t>
  </si>
  <si>
    <t>강재전선관용 부품</t>
  </si>
  <si>
    <t>파이프행거, 16 C</t>
  </si>
  <si>
    <t>3913170810036358</t>
  </si>
  <si>
    <t>파이프행거, 22 C</t>
  </si>
  <si>
    <t>3913170810036359</t>
  </si>
  <si>
    <t>파이프행거, 28 C</t>
  </si>
  <si>
    <t>3913170810037051</t>
  </si>
  <si>
    <t>새들 (KS) 16c</t>
  </si>
  <si>
    <t>EA</t>
  </si>
  <si>
    <t>3913170810037053</t>
  </si>
  <si>
    <t>새들 (KS) 28c</t>
  </si>
  <si>
    <t>3116210220135769</t>
  </si>
  <si>
    <t>스트롱앵커</t>
  </si>
  <si>
    <t>3/8</t>
  </si>
  <si>
    <t>3116169820135160</t>
  </si>
  <si>
    <t>행거볼트</t>
  </si>
  <si>
    <t>∮9×1000㎜</t>
  </si>
  <si>
    <t>2612162922076727</t>
  </si>
  <si>
    <t>450/750V 내열비닐절연전선</t>
  </si>
  <si>
    <t>HFIX 1.78mm(2.5㎟)</t>
  </si>
  <si>
    <t>3911152120935580</t>
  </si>
  <si>
    <t>등기구보강대</t>
  </si>
  <si>
    <t>스프링형M바표준(1.0m)</t>
  </si>
  <si>
    <t>2327181220083120</t>
  </si>
  <si>
    <t>방수 컴파운드</t>
  </si>
  <si>
    <t>㎏</t>
  </si>
  <si>
    <t>3116172710023970</t>
  </si>
  <si>
    <t>6각너트</t>
  </si>
  <si>
    <t>3/8,M10</t>
  </si>
  <si>
    <t>3116181120136195</t>
  </si>
  <si>
    <t>스프링와샤</t>
  </si>
  <si>
    <t>D10</t>
  </si>
  <si>
    <t>1111170120142525</t>
  </si>
  <si>
    <t>모래</t>
  </si>
  <si>
    <t>서울, 상차도</t>
  </si>
  <si>
    <t>㎥</t>
  </si>
  <si>
    <t>3011160120142682</t>
  </si>
  <si>
    <t>시멘트</t>
  </si>
  <si>
    <t>분공장도(kg)</t>
  </si>
  <si>
    <t>kg</t>
  </si>
  <si>
    <t>9992538974555100</t>
  </si>
  <si>
    <t>다이아몬드 비트</t>
  </si>
  <si>
    <t>55mm(2.2인치)</t>
  </si>
  <si>
    <t>9999999991020000</t>
  </si>
  <si>
    <t>나사없는전선관</t>
  </si>
  <si>
    <t>E19</t>
  </si>
  <si>
    <t>9999999991020001</t>
  </si>
  <si>
    <t>E25</t>
  </si>
  <si>
    <t>9999999991020002</t>
  </si>
  <si>
    <t>E31</t>
  </si>
  <si>
    <t>9999999991020007</t>
  </si>
  <si>
    <t>볼트고정식 이음쇠</t>
  </si>
  <si>
    <t>커플링 E19</t>
  </si>
  <si>
    <t>9999999991020008</t>
  </si>
  <si>
    <t>커플링 E25</t>
  </si>
  <si>
    <t>9999999991020009</t>
  </si>
  <si>
    <t>커플링 E31</t>
  </si>
  <si>
    <t>9999999991020016</t>
  </si>
  <si>
    <t>노말밴드, E31</t>
  </si>
  <si>
    <t>InMastDBNonCode</t>
  </si>
  <si>
    <t>아우트렛박스 커버(철거)</t>
  </si>
  <si>
    <t>커버, 4각,1개용S/W(오목)</t>
  </si>
  <si>
    <t>조명기구(철거)</t>
  </si>
  <si>
    <t>매입등 FL 32W*2</t>
  </si>
  <si>
    <t>매입등 FL 36W*3</t>
  </si>
  <si>
    <t>D/L FPL 18W*2</t>
  </si>
  <si>
    <t>D/L HAL 100W</t>
  </si>
  <si>
    <t>조명기구(이설)</t>
  </si>
  <si>
    <t>합성수지제 가요전선관(철거)</t>
  </si>
  <si>
    <t>CD-난연성 28㎜</t>
  </si>
  <si>
    <t>내열비닐절연전선(철거)</t>
  </si>
  <si>
    <t>HIV 1.78mm(2.5㎟)</t>
  </si>
  <si>
    <t>진흥V 1구스위치(블랙)</t>
  </si>
  <si>
    <t>진흥V 2구스위치(블랙)</t>
  </si>
  <si>
    <t>진흥V 중5구스위치(블랙)</t>
  </si>
  <si>
    <t>진흥V 2/2구 콘센트(블랙)</t>
  </si>
  <si>
    <t>진흥V 2/1구콘+USB충전2구(블랙)</t>
  </si>
  <si>
    <t>반구 벽부등</t>
  </si>
  <si>
    <t>W150*D120*H145</t>
  </si>
  <si>
    <t>식</t>
  </si>
  <si>
    <t>미니크립톤</t>
  </si>
  <si>
    <t>E-17/4W/4000K</t>
  </si>
  <si>
    <t>원구2 펜던트</t>
  </si>
  <si>
    <t>W150*H1000</t>
  </si>
  <si>
    <t>LED BULB</t>
  </si>
  <si>
    <t>10W 4000K</t>
  </si>
  <si>
    <t>트랙레일용</t>
  </si>
  <si>
    <t>전원플러그흑색</t>
  </si>
  <si>
    <t>트랙레일</t>
  </si>
  <si>
    <t>3M/흑색</t>
  </si>
  <si>
    <t>2M/흑색</t>
  </si>
  <si>
    <t>트랙레일 연결부속</t>
  </si>
  <si>
    <t>일자연결/흑색</t>
  </si>
  <si>
    <t>트랙레일 전원마감</t>
  </si>
  <si>
    <t>전원마감/흑색</t>
  </si>
  <si>
    <t>망사 구 펜던트</t>
  </si>
  <si>
    <t>W480*H410/LED20W</t>
  </si>
  <si>
    <t>폴 라인 직부</t>
  </si>
  <si>
    <t>W1500*L1030*H600/LED50W</t>
  </si>
  <si>
    <t>33풀/직부/비날개/LYNC-SC/2108</t>
  </si>
  <si>
    <t>뚝딱</t>
  </si>
  <si>
    <t>33풀/직부/비날개/4000K/2408</t>
  </si>
  <si>
    <t>두둥</t>
  </si>
  <si>
    <t>투명원형직부등</t>
  </si>
  <si>
    <t>W150*H55/LED10W</t>
  </si>
  <si>
    <t>3인치 다운라이트</t>
  </si>
  <si>
    <t>W91*H90/LED15W</t>
  </si>
  <si>
    <t>선반 장스탠드</t>
  </si>
  <si>
    <t>W300*H1500</t>
  </si>
  <si>
    <t>커넥터 E19</t>
  </si>
  <si>
    <t>커넥터 E25</t>
  </si>
  <si>
    <t>커넥터 E31</t>
  </si>
  <si>
    <t>고재처리비</t>
  </si>
  <si>
    <t>고철</t>
  </si>
  <si>
    <t>Kg</t>
  </si>
  <si>
    <t>ECA565826062</t>
  </si>
  <si>
    <t>코어드릴</t>
  </si>
  <si>
    <t>15.24cm</t>
  </si>
  <si>
    <t>분</t>
  </si>
  <si>
    <t>L001010101000075</t>
  </si>
  <si>
    <t>노 무 비</t>
  </si>
  <si>
    <t>내선전공</t>
  </si>
  <si>
    <t>인</t>
  </si>
  <si>
    <t>L001010101000002</t>
  </si>
  <si>
    <t>보통인부</t>
  </si>
  <si>
    <t>L001010101000003</t>
  </si>
  <si>
    <t>특별인부</t>
  </si>
  <si>
    <t>L001010101000027</t>
  </si>
  <si>
    <t>미장공</t>
  </si>
  <si>
    <t>L001010101000015</t>
  </si>
  <si>
    <t>착암공</t>
  </si>
  <si>
    <t>[ 은행동 청소년문화의집 열린 플랫폼 조성공사 ] - 합산자재목록</t>
  </si>
  <si>
    <t>59753097002</t>
  </si>
  <si>
    <t>59753017043</t>
  </si>
  <si>
    <t>MM496797011</t>
  </si>
  <si>
    <t>59753767011</t>
  </si>
  <si>
    <t>59753767041</t>
  </si>
  <si>
    <t>MMD88900100</t>
  </si>
  <si>
    <t>59753777102</t>
  </si>
  <si>
    <t>59753777111</t>
  </si>
  <si>
    <t>59753767221</t>
  </si>
  <si>
    <t>59753767241</t>
  </si>
  <si>
    <t>59753767251</t>
  </si>
  <si>
    <t>59753767261</t>
  </si>
  <si>
    <t>59350067031</t>
  </si>
  <si>
    <t>59350067041</t>
  </si>
  <si>
    <t>61455137894</t>
  </si>
  <si>
    <t>59759017111</t>
  </si>
  <si>
    <t>59759017112</t>
  </si>
  <si>
    <t>59759017113</t>
  </si>
  <si>
    <t>MM300001801</t>
  </si>
  <si>
    <t>MM300001803</t>
  </si>
  <si>
    <t>53060807001</t>
  </si>
  <si>
    <t>53060327011</t>
  </si>
  <si>
    <t>MM481669624</t>
  </si>
  <si>
    <t>62101177457</t>
  </si>
  <si>
    <t>MM300041603</t>
  </si>
  <si>
    <t>53100028501</t>
  </si>
  <si>
    <t>52100327001</t>
  </si>
  <si>
    <t>56100017002</t>
  </si>
  <si>
    <t>56100087101</t>
  </si>
  <si>
    <t>MMU96666510</t>
  </si>
  <si>
    <t>MMH99991000</t>
  </si>
  <si>
    <t>MMH99991001</t>
  </si>
  <si>
    <t>MMH99991002</t>
  </si>
  <si>
    <t>MMH99991007</t>
  </si>
  <si>
    <t>MMH99991008</t>
  </si>
  <si>
    <t>MMH99991009</t>
  </si>
  <si>
    <t>MMH99991016</t>
  </si>
  <si>
    <t>MMR22050101</t>
  </si>
  <si>
    <t>MMA11100100</t>
  </si>
  <si>
    <t>MMA11100101</t>
  </si>
  <si>
    <t>MMA11100102</t>
  </si>
  <si>
    <t>MMA11100104</t>
  </si>
  <si>
    <t>MMA11100151</t>
  </si>
  <si>
    <t>MMA11100200</t>
  </si>
  <si>
    <t>MMA11100201</t>
  </si>
  <si>
    <t>MMA11100202</t>
  </si>
  <si>
    <t>MMA11100300</t>
  </si>
  <si>
    <t>MMA11100301</t>
  </si>
  <si>
    <t>MMA11100304</t>
  </si>
  <si>
    <t>MMA11100351</t>
  </si>
  <si>
    <t>MMA11100355</t>
  </si>
  <si>
    <t>MMR22050501</t>
  </si>
  <si>
    <t>MMR22050502</t>
  </si>
  <si>
    <t>MMR22050503</t>
  </si>
  <si>
    <t>MMR22050504</t>
  </si>
  <si>
    <t>MMR22050505</t>
  </si>
  <si>
    <t>MMR22050506</t>
  </si>
  <si>
    <t>MMR22050507</t>
  </si>
  <si>
    <t>MMR22050508</t>
  </si>
  <si>
    <t>MMR22050509</t>
  </si>
  <si>
    <t>MMR22050510</t>
  </si>
  <si>
    <t>MMR22050511</t>
  </si>
  <si>
    <t>MMR22050512</t>
  </si>
  <si>
    <t>MMR22050513</t>
  </si>
  <si>
    <t>MMR22050514</t>
  </si>
  <si>
    <t>MMR22050515</t>
  </si>
  <si>
    <t>MMR22050516</t>
  </si>
  <si>
    <t>MMR22060001</t>
  </si>
  <si>
    <t>MMR22060002</t>
  </si>
  <si>
    <t>MMR22060003</t>
  </si>
  <si>
    <t>MMR22060201</t>
  </si>
  <si>
    <t>CA565826062</t>
  </si>
  <si>
    <t>56900017016</t>
  </si>
  <si>
    <t>56900017041</t>
  </si>
  <si>
    <t>56900017118</t>
  </si>
  <si>
    <t>56900017028</t>
  </si>
  <si>
    <t>56900017098</t>
  </si>
  <si>
    <t>81</t>
  </si>
  <si>
    <t>Φ22 이하</t>
  </si>
  <si>
    <t>각종두께</t>
  </si>
  <si>
    <t>공종줄</t>
    <phoneticPr fontId="4" type="noConversion"/>
  </si>
  <si>
    <t>[ 은행동 청소년문화의집 열린 플랫폼 조성공사 ] - 일위대가목차</t>
    <phoneticPr fontId="4" type="noConversion"/>
  </si>
  <si>
    <t>56958000001</t>
  </si>
  <si>
    <t>EAZ700010000</t>
  </si>
  <si>
    <t>제 1호</t>
  </si>
  <si>
    <t>56958000002</t>
  </si>
  <si>
    <t>EAZ700020000</t>
  </si>
  <si>
    <t>제 2호</t>
  </si>
  <si>
    <t>56958000003</t>
  </si>
  <si>
    <t>EAZ700030000</t>
  </si>
  <si>
    <t>제 3호</t>
  </si>
  <si>
    <t>56958000004</t>
  </si>
  <si>
    <t>EAZ700040000</t>
  </si>
  <si>
    <t>제 4호</t>
  </si>
  <si>
    <t>M..</t>
  </si>
  <si>
    <t>56958000005</t>
  </si>
  <si>
    <t>EAZ700050000</t>
  </si>
  <si>
    <t>제 5호</t>
  </si>
  <si>
    <t>56951000000</t>
  </si>
  <si>
    <t>EAU000000000</t>
  </si>
  <si>
    <t>제 6호</t>
  </si>
  <si>
    <t>새들(벽체)</t>
  </si>
  <si>
    <t>16C</t>
  </si>
  <si>
    <t>개소</t>
  </si>
  <si>
    <t>56951000002</t>
  </si>
  <si>
    <t>EAU000000002</t>
  </si>
  <si>
    <t>제 7호</t>
  </si>
  <si>
    <t>28C</t>
  </si>
  <si>
    <t>56951000200</t>
  </si>
  <si>
    <t>EA1000000200</t>
  </si>
  <si>
    <t>제 8호</t>
  </si>
  <si>
    <t>파이프행가</t>
  </si>
  <si>
    <t>16 C</t>
  </si>
  <si>
    <t>56951000201</t>
  </si>
  <si>
    <t>EA1000000201</t>
  </si>
  <si>
    <t>제 9호</t>
  </si>
  <si>
    <t>22 C</t>
  </si>
  <si>
    <t>56951000202</t>
  </si>
  <si>
    <t>EA1000000202</t>
  </si>
  <si>
    <t>제 10호</t>
  </si>
  <si>
    <t>28 C</t>
  </si>
  <si>
    <t>56951001300</t>
  </si>
  <si>
    <t>EA1000001300</t>
  </si>
  <si>
    <t>제 11호</t>
  </si>
  <si>
    <t>배관용 홈파기</t>
  </si>
  <si>
    <t>m</t>
  </si>
  <si>
    <t>56951002922</t>
  </si>
  <si>
    <t>EA1000002922</t>
  </si>
  <si>
    <t>제 12호</t>
  </si>
  <si>
    <t>방수몰탈바름</t>
  </si>
  <si>
    <t>바닥12mm</t>
  </si>
  <si>
    <t>㎡</t>
  </si>
  <si>
    <t>56951002936</t>
  </si>
  <si>
    <t>EA1000002936</t>
  </si>
  <si>
    <t>제 13호</t>
  </si>
  <si>
    <t>방수몰탈</t>
  </si>
  <si>
    <t>1:1</t>
  </si>
  <si>
    <t>56951001307</t>
  </si>
  <si>
    <t>EA1000001307</t>
  </si>
  <si>
    <t>제 14호</t>
  </si>
  <si>
    <t>벽관통 구멍</t>
  </si>
  <si>
    <t>Φ50-벽두께 25cm</t>
  </si>
  <si>
    <t>56951001315</t>
  </si>
  <si>
    <t>EA1000001315</t>
  </si>
  <si>
    <t>제 15호</t>
  </si>
  <si>
    <t>배관용 바닥 구멍뚫기(코어드릴)</t>
  </si>
  <si>
    <t>Φ25-15cm이하</t>
  </si>
  <si>
    <t>56958000006</t>
  </si>
  <si>
    <t>EAZ700060000</t>
  </si>
  <si>
    <t>제 16호</t>
  </si>
  <si>
    <t>56958000007</t>
  </si>
  <si>
    <t>EAZ700070000</t>
  </si>
  <si>
    <t>제 17호</t>
  </si>
  <si>
    <t>56958000008</t>
  </si>
  <si>
    <t>EAZ700080000</t>
  </si>
  <si>
    <t>제 18호</t>
  </si>
  <si>
    <t>56958000009</t>
  </si>
  <si>
    <t>EAZ700090000</t>
  </si>
  <si>
    <t>제 19호</t>
  </si>
  <si>
    <t>56958000010</t>
  </si>
  <si>
    <t>EAZ700100000</t>
  </si>
  <si>
    <t>제 20호</t>
  </si>
  <si>
    <t>56958000011</t>
  </si>
  <si>
    <t>EAZ700110000</t>
  </si>
  <si>
    <t>제 21호</t>
  </si>
  <si>
    <t>56958000012</t>
  </si>
  <si>
    <t>EAZ700120000</t>
  </si>
  <si>
    <t>제 22호</t>
  </si>
  <si>
    <t>56958000013</t>
  </si>
  <si>
    <t>EAZ700130000</t>
  </si>
  <si>
    <t>제 23호</t>
  </si>
  <si>
    <t>56951001324</t>
  </si>
  <si>
    <t>EA1000001324</t>
  </si>
  <si>
    <t>제 24호</t>
  </si>
  <si>
    <t>박스용 구멍따기</t>
  </si>
  <si>
    <t>56958000014</t>
  </si>
  <si>
    <t>EAZ700140000</t>
  </si>
  <si>
    <t>제 25호</t>
  </si>
  <si>
    <t>56958000024</t>
  </si>
  <si>
    <t>EAZ700240000</t>
  </si>
  <si>
    <t>제 26호</t>
  </si>
  <si>
    <t>56958000025</t>
  </si>
  <si>
    <t>EAZ700250000</t>
  </si>
  <si>
    <t>제 27호</t>
  </si>
  <si>
    <t>56958000026</t>
  </si>
  <si>
    <t>EAZ700260000</t>
  </si>
  <si>
    <t>제 28호</t>
  </si>
  <si>
    <t>56958000028</t>
  </si>
  <si>
    <t>EAZ700280000</t>
  </si>
  <si>
    <t>제 29호</t>
  </si>
  <si>
    <t>56958000029</t>
  </si>
  <si>
    <t>EAZ700290000</t>
  </si>
  <si>
    <t>제 30호</t>
  </si>
  <si>
    <t>56958000030</t>
  </si>
  <si>
    <t>EAZ700300000</t>
  </si>
  <si>
    <t>제 31호</t>
  </si>
  <si>
    <t>56958000031</t>
  </si>
  <si>
    <t>EAZ700310000</t>
  </si>
  <si>
    <t>제 32호</t>
  </si>
  <si>
    <t>56958000032</t>
  </si>
  <si>
    <t>EAZ700320000</t>
  </si>
  <si>
    <t>제 33호</t>
  </si>
  <si>
    <t>56958000033</t>
  </si>
  <si>
    <t>EAZ700330000</t>
  </si>
  <si>
    <t>제 34호</t>
  </si>
  <si>
    <t>56958000034</t>
  </si>
  <si>
    <t>EAZ700340000</t>
  </si>
  <si>
    <t>제 35호</t>
  </si>
  <si>
    <t>56958000035</t>
  </si>
  <si>
    <t>EAZ700350000</t>
  </si>
  <si>
    <t>제 36호</t>
  </si>
  <si>
    <t>56958000036</t>
  </si>
  <si>
    <t>EAZ700360000</t>
  </si>
  <si>
    <t>제 37호</t>
  </si>
  <si>
    <t>56958000037</t>
  </si>
  <si>
    <t>EAZ700370000</t>
  </si>
  <si>
    <t>제 38호</t>
  </si>
  <si>
    <t>56958000038</t>
  </si>
  <si>
    <t>EAZ700380000</t>
  </si>
  <si>
    <t>제 39호</t>
  </si>
  <si>
    <t>56958000039</t>
  </si>
  <si>
    <t>EAZ700390000</t>
  </si>
  <si>
    <t>제 40호</t>
  </si>
  <si>
    <t>56958000040</t>
  </si>
  <si>
    <t>EAZ700400000</t>
  </si>
  <si>
    <t>제 41호</t>
  </si>
  <si>
    <t>56958000021</t>
  </si>
  <si>
    <t>EAZ700210000</t>
  </si>
  <si>
    <t>제 42호</t>
  </si>
  <si>
    <t>56958000022</t>
  </si>
  <si>
    <t>EAZ700220000</t>
  </si>
  <si>
    <t>제 43호</t>
  </si>
  <si>
    <t>56958000015</t>
  </si>
  <si>
    <t>EAZ700150000</t>
  </si>
  <si>
    <t>제 44호</t>
  </si>
  <si>
    <t>56958000023</t>
  </si>
  <si>
    <t>EAZ700230000</t>
  </si>
  <si>
    <t>제 45호</t>
  </si>
  <si>
    <t>56951004100</t>
  </si>
  <si>
    <t>EA1000004100</t>
  </si>
  <si>
    <t>제 46호</t>
  </si>
  <si>
    <t>스위치(철거)</t>
  </si>
  <si>
    <t>1로1구</t>
  </si>
  <si>
    <t>56951004101</t>
  </si>
  <si>
    <t>EA1000004101</t>
  </si>
  <si>
    <t>제 47호</t>
  </si>
  <si>
    <t>1로2구</t>
  </si>
  <si>
    <t>56951004102</t>
  </si>
  <si>
    <t>EA1000004102</t>
  </si>
  <si>
    <t>제 48호</t>
  </si>
  <si>
    <t>1로3구</t>
  </si>
  <si>
    <t>56951004103</t>
  </si>
  <si>
    <t>EA1000004103</t>
  </si>
  <si>
    <t>제 49호</t>
  </si>
  <si>
    <t>1로4구</t>
  </si>
  <si>
    <t>56951004104</t>
  </si>
  <si>
    <t>EA1000004104</t>
  </si>
  <si>
    <t>제 50호</t>
  </si>
  <si>
    <t>1로5구</t>
  </si>
  <si>
    <t>56951004109</t>
  </si>
  <si>
    <t>EA1000004109</t>
  </si>
  <si>
    <t>제 51호</t>
  </si>
  <si>
    <t>콘센트(철거)</t>
  </si>
  <si>
    <t>매입2구(2P-15A/접지)</t>
  </si>
  <si>
    <t>56958000016</t>
  </si>
  <si>
    <t>EAZ700160000</t>
  </si>
  <si>
    <t>제 52호</t>
  </si>
  <si>
    <t>56958000017</t>
  </si>
  <si>
    <t>EAZ700170000</t>
  </si>
  <si>
    <t>제 53호</t>
  </si>
  <si>
    <t>56958000018</t>
  </si>
  <si>
    <t>EAZ700180000</t>
  </si>
  <si>
    <t>제 54호</t>
  </si>
  <si>
    <t>56958000019</t>
  </si>
  <si>
    <t>EAZ700190000</t>
  </si>
  <si>
    <t>제 55호</t>
  </si>
  <si>
    <t>56958000020</t>
  </si>
  <si>
    <t>EAZ700200000</t>
  </si>
  <si>
    <t>제 56호</t>
  </si>
  <si>
    <t>56951001820</t>
  </si>
  <si>
    <t>EA1000001820</t>
  </si>
  <si>
    <t>제 57호</t>
  </si>
  <si>
    <t>등기구보강</t>
  </si>
  <si>
    <t>매입 LED 45W이하</t>
  </si>
  <si>
    <t>[ 은행동 청소년문화의집 열린 플랫폼 조성공사 ] - 일위대가표</t>
    <phoneticPr fontId="4" type="noConversion"/>
  </si>
  <si>
    <t>A0100000000</t>
  </si>
  <si>
    <t>RENT000000000003</t>
  </si>
  <si>
    <t>[ 소모 잡자재 ]</t>
  </si>
  <si>
    <t>전선, 전선관의 2 %</t>
  </si>
  <si>
    <t>A0300000000</t>
  </si>
  <si>
    <t>RENT000000000006</t>
  </si>
  <si>
    <t>[ 공 구 손 료 ]</t>
  </si>
  <si>
    <t>노무비의 3 %</t>
  </si>
  <si>
    <t>합계줄</t>
  </si>
  <si>
    <t>( 합       계 )</t>
  </si>
  <si>
    <t>A0600000000</t>
  </si>
  <si>
    <t>RENT000000000001</t>
  </si>
  <si>
    <t>[ 배관 부속재 ]</t>
  </si>
  <si>
    <t>CD 전선관의 40 %</t>
  </si>
  <si>
    <t>[제 1호] 나사없는전선관  E19 [M]</t>
  </si>
  <si>
    <t>56958000001</t>
    <phoneticPr fontId="4" type="noConversion"/>
  </si>
  <si>
    <t>일목줄</t>
    <phoneticPr fontId="4" type="noConversion"/>
  </si>
  <si>
    <t>EAZ700010000</t>
    <phoneticPr fontId="4" type="noConversion"/>
  </si>
  <si>
    <t>[제 2호] 나사없는전선관  E25 [M]</t>
  </si>
  <si>
    <t>56958000002</t>
    <phoneticPr fontId="4" type="noConversion"/>
  </si>
  <si>
    <t>EAZ700020000</t>
    <phoneticPr fontId="4" type="noConversion"/>
  </si>
  <si>
    <t>[제 3호] 나사없는전선관  E31 [M]</t>
  </si>
  <si>
    <t>56958000003</t>
    <phoneticPr fontId="4" type="noConversion"/>
  </si>
  <si>
    <t>EAZ700030000</t>
    <phoneticPr fontId="4" type="noConversion"/>
  </si>
  <si>
    <t>[제 4호] 합성수지제 가요전선관  CD-난연성 16㎜ [M..]</t>
  </si>
  <si>
    <t>56958000004</t>
    <phoneticPr fontId="4" type="noConversion"/>
  </si>
  <si>
    <t>EAZ700040000</t>
    <phoneticPr fontId="4" type="noConversion"/>
  </si>
  <si>
    <t>[제 5호] 1종금속제가요전선관  16 mm 고장력-비방수 [M]</t>
  </si>
  <si>
    <t>56958000005</t>
    <phoneticPr fontId="4" type="noConversion"/>
  </si>
  <si>
    <t>EAZ700050000</t>
    <phoneticPr fontId="4" type="noConversion"/>
  </si>
  <si>
    <t>[제 6호] 새들(벽체)  16C [개소]</t>
  </si>
  <si>
    <t>56951000000</t>
    <phoneticPr fontId="4" type="noConversion"/>
  </si>
  <si>
    <t>EAU000000000</t>
    <phoneticPr fontId="4" type="noConversion"/>
  </si>
  <si>
    <t>[제 7호] 새들(벽체)  28C [개소]</t>
  </si>
  <si>
    <t>56951000002</t>
    <phoneticPr fontId="4" type="noConversion"/>
  </si>
  <si>
    <t>EAU000000002</t>
    <phoneticPr fontId="4" type="noConversion"/>
  </si>
  <si>
    <t>[제 8호] 파이프행가  16 C [개소]</t>
  </si>
  <si>
    <t>56951000200</t>
    <phoneticPr fontId="4" type="noConversion"/>
  </si>
  <si>
    <t>EA1000000200</t>
    <phoneticPr fontId="4" type="noConversion"/>
  </si>
  <si>
    <t>[제 9호] 파이프행가  22 C [개소]</t>
  </si>
  <si>
    <t>56951000201</t>
    <phoneticPr fontId="4" type="noConversion"/>
  </si>
  <si>
    <t>EA1000000201</t>
    <phoneticPr fontId="4" type="noConversion"/>
  </si>
  <si>
    <t>[제 10호] 파이프행가  28 C [개소]</t>
  </si>
  <si>
    <t>56951000202</t>
    <phoneticPr fontId="4" type="noConversion"/>
  </si>
  <si>
    <t>EA1000000202</t>
    <phoneticPr fontId="4" type="noConversion"/>
  </si>
  <si>
    <t>[제 11호] 배관용 홈파기  Φ22 이하 [m]</t>
  </si>
  <si>
    <t>56951001300</t>
    <phoneticPr fontId="4" type="noConversion"/>
  </si>
  <si>
    <t>EA1000001300</t>
    <phoneticPr fontId="4" type="noConversion"/>
  </si>
  <si>
    <t>[제 12호] 방수몰탈바름  바닥12mm [㎡]</t>
  </si>
  <si>
    <t>56951002922</t>
    <phoneticPr fontId="4" type="noConversion"/>
  </si>
  <si>
    <t>EA1000002922</t>
    <phoneticPr fontId="4" type="noConversion"/>
  </si>
  <si>
    <t>[제 13호] 방수몰탈  1:1 [㎡]</t>
  </si>
  <si>
    <t>56951002936</t>
    <phoneticPr fontId="4" type="noConversion"/>
  </si>
  <si>
    <t>EA1000002936</t>
    <phoneticPr fontId="4" type="noConversion"/>
  </si>
  <si>
    <t>[제 14호] 벽관통 구멍  Φ50-벽두께 25cm [개소]</t>
  </si>
  <si>
    <t>56951001307</t>
    <phoneticPr fontId="4" type="noConversion"/>
  </si>
  <si>
    <t>EA1000001307</t>
    <phoneticPr fontId="4" type="noConversion"/>
  </si>
  <si>
    <t>[제 15호] 배관용 바닥 구멍뚫기(코어드릴)  Φ25-15cm이하 [개소]</t>
  </si>
  <si>
    <t>56951001315</t>
    <phoneticPr fontId="4" type="noConversion"/>
  </si>
  <si>
    <t>EA1000001315</t>
    <phoneticPr fontId="4" type="noConversion"/>
  </si>
  <si>
    <t>[제 16호] 아우트렛박스  8각 54㎜ [개]</t>
  </si>
  <si>
    <t>56958000006</t>
    <phoneticPr fontId="4" type="noConversion"/>
  </si>
  <si>
    <t>EAZ700060000</t>
    <phoneticPr fontId="4" type="noConversion"/>
  </si>
  <si>
    <t>[제 17호] 아우트렛박스  중형4각 54㎜ [개]</t>
  </si>
  <si>
    <t>56958000007</t>
    <phoneticPr fontId="4" type="noConversion"/>
  </si>
  <si>
    <t>EAZ700070000</t>
    <phoneticPr fontId="4" type="noConversion"/>
  </si>
  <si>
    <t>[제 18호] 아우트렛박스  중형4각 54㎜(벽체) [개]</t>
  </si>
  <si>
    <t>56958000008</t>
    <phoneticPr fontId="4" type="noConversion"/>
  </si>
  <si>
    <t>EAZ700080000</t>
    <phoneticPr fontId="4" type="noConversion"/>
  </si>
  <si>
    <t>[제 19호] 스위치박스  1 개용 54 mm [개]</t>
  </si>
  <si>
    <t>56958000009</t>
    <phoneticPr fontId="4" type="noConversion"/>
  </si>
  <si>
    <t>EAZ700090000</t>
    <phoneticPr fontId="4" type="noConversion"/>
  </si>
  <si>
    <t>[제 20호] 스위치박스  2 개용 54 mm [개]</t>
  </si>
  <si>
    <t>56958000010</t>
    <phoneticPr fontId="4" type="noConversion"/>
  </si>
  <si>
    <t>EAZ700100000</t>
    <phoneticPr fontId="4" type="noConversion"/>
  </si>
  <si>
    <t>[제 21호] 시스템 박스  Con'매입용 [개]</t>
  </si>
  <si>
    <t>56958000011</t>
    <phoneticPr fontId="4" type="noConversion"/>
  </si>
  <si>
    <t>EAZ700110000</t>
    <phoneticPr fontId="4" type="noConversion"/>
  </si>
  <si>
    <t>[제 22호] 시스템 박스  ACCESS FLOOR 용 [개]</t>
  </si>
  <si>
    <t>56958000012</t>
    <phoneticPr fontId="4" type="noConversion"/>
  </si>
  <si>
    <t>EAZ700120000</t>
    <phoneticPr fontId="4" type="noConversion"/>
  </si>
  <si>
    <t>[제 23호] 정션 박스  100*100*50 [개]</t>
  </si>
  <si>
    <t>56958000013</t>
    <phoneticPr fontId="4" type="noConversion"/>
  </si>
  <si>
    <t>EAZ700130000</t>
    <phoneticPr fontId="4" type="noConversion"/>
  </si>
  <si>
    <t>[제 24호] 박스용 구멍따기  각종두께 [개소]</t>
  </si>
  <si>
    <t>56951001324</t>
    <phoneticPr fontId="4" type="noConversion"/>
  </si>
  <si>
    <t>EA1000001324</t>
    <phoneticPr fontId="4" type="noConversion"/>
  </si>
  <si>
    <t>[제 25호] 450/750V 내열비닐절연전선  HFIX 1.78mm(2.5㎟) [M]</t>
  </si>
  <si>
    <t>56958000014</t>
    <phoneticPr fontId="4" type="noConversion"/>
  </si>
  <si>
    <t>EAZ700140000</t>
    <phoneticPr fontId="4" type="noConversion"/>
  </si>
  <si>
    <t>[제 26호] 진흥V 1구스위치(블랙) [EA]</t>
  </si>
  <si>
    <t>56958000024</t>
    <phoneticPr fontId="4" type="noConversion"/>
  </si>
  <si>
    <t>EAZ700240000</t>
    <phoneticPr fontId="4" type="noConversion"/>
  </si>
  <si>
    <t>[제 27호] 진흥V 2구스위치(블랙) [EA]</t>
  </si>
  <si>
    <t>56958000025</t>
    <phoneticPr fontId="4" type="noConversion"/>
  </si>
  <si>
    <t>EAZ700250000</t>
    <phoneticPr fontId="4" type="noConversion"/>
  </si>
  <si>
    <t>[제 28호] 진흥V 중5구스위치(블랙) [EA]</t>
  </si>
  <si>
    <t>56958000026</t>
    <phoneticPr fontId="4" type="noConversion"/>
  </si>
  <si>
    <t>EAZ700260000</t>
    <phoneticPr fontId="4" type="noConversion"/>
  </si>
  <si>
    <t>[제 29호] 진흥V 2/2구 콘센트(블랙) [EA]</t>
  </si>
  <si>
    <t>56958000028</t>
    <phoneticPr fontId="4" type="noConversion"/>
  </si>
  <si>
    <t>EAZ700280000</t>
    <phoneticPr fontId="4" type="noConversion"/>
  </si>
  <si>
    <t>[제 30호] 진흥V 2/1구콘+USB충전2구(블랙) [EA]</t>
  </si>
  <si>
    <t>56958000029</t>
    <phoneticPr fontId="4" type="noConversion"/>
  </si>
  <si>
    <t>EAZ700290000</t>
    <phoneticPr fontId="4" type="noConversion"/>
  </si>
  <si>
    <t>[제 31호] 반구 벽부등  W150*D120*H145 [식]</t>
  </si>
  <si>
    <t>56958000030</t>
    <phoneticPr fontId="4" type="noConversion"/>
  </si>
  <si>
    <t>EAZ700300000</t>
    <phoneticPr fontId="4" type="noConversion"/>
  </si>
  <si>
    <t>[제 32호] 원구2 펜던트  W150*H1000 [식]</t>
  </si>
  <si>
    <t>56958000031</t>
    <phoneticPr fontId="4" type="noConversion"/>
  </si>
  <si>
    <t>EAZ700310000</t>
    <phoneticPr fontId="4" type="noConversion"/>
  </si>
  <si>
    <t>[제 33호] 트랙레일  3M/흑색 [EA]</t>
  </si>
  <si>
    <t>56958000032</t>
    <phoneticPr fontId="4" type="noConversion"/>
  </si>
  <si>
    <t>EAZ700320000</t>
    <phoneticPr fontId="4" type="noConversion"/>
  </si>
  <si>
    <t>[제 34호] 트랙레일  2M/흑색 [EA]</t>
  </si>
  <si>
    <t>56958000033</t>
    <phoneticPr fontId="4" type="noConversion"/>
  </si>
  <si>
    <t>EAZ700330000</t>
    <phoneticPr fontId="4" type="noConversion"/>
  </si>
  <si>
    <t>[제 35호] 망사 구 펜던트  W480*H410/LED20W [식]</t>
  </si>
  <si>
    <t>56958000034</t>
    <phoneticPr fontId="4" type="noConversion"/>
  </si>
  <si>
    <t>EAZ700340000</t>
    <phoneticPr fontId="4" type="noConversion"/>
  </si>
  <si>
    <t>[제 36호] 폴 라인 직부  W1500*L1030*H600/LED50W [식]</t>
  </si>
  <si>
    <t>56958000035</t>
    <phoneticPr fontId="4" type="noConversion"/>
  </si>
  <si>
    <t>EAZ700350000</t>
    <phoneticPr fontId="4" type="noConversion"/>
  </si>
  <si>
    <t>[제 37호] 33풀/직부/비날개/LYNC-SC/2108  뚝딱 [식]</t>
  </si>
  <si>
    <t>56958000036</t>
    <phoneticPr fontId="4" type="noConversion"/>
  </si>
  <si>
    <t>EAZ700360000</t>
    <phoneticPr fontId="4" type="noConversion"/>
  </si>
  <si>
    <t>[제 38호] 33풀/직부/비날개/4000K/2408  두둥 [식]</t>
  </si>
  <si>
    <t>56958000037</t>
    <phoneticPr fontId="4" type="noConversion"/>
  </si>
  <si>
    <t>EAZ700370000</t>
    <phoneticPr fontId="4" type="noConversion"/>
  </si>
  <si>
    <t>[제 39호] 투명원형직부등  W150*H55/LED10W [식]</t>
  </si>
  <si>
    <t>56958000038</t>
    <phoneticPr fontId="4" type="noConversion"/>
  </si>
  <si>
    <t>EAZ700380000</t>
    <phoneticPr fontId="4" type="noConversion"/>
  </si>
  <si>
    <t>[제 40호] 3인치 다운라이트  W91*H90/LED15W [식]</t>
  </si>
  <si>
    <t>56958000039</t>
    <phoneticPr fontId="4" type="noConversion"/>
  </si>
  <si>
    <t>EAZ700390000</t>
    <phoneticPr fontId="4" type="noConversion"/>
  </si>
  <si>
    <t>[제 41호] 선반 장스탠드  W300*H1500 [식]</t>
  </si>
  <si>
    <t>56958000040</t>
    <phoneticPr fontId="4" type="noConversion"/>
  </si>
  <si>
    <t>EAZ700400000</t>
    <phoneticPr fontId="4" type="noConversion"/>
  </si>
  <si>
    <t>[제 42호] 합성수지제 가요전선관(철거)  CD-난연성 16㎜ [m]</t>
  </si>
  <si>
    <t>56958000021</t>
    <phoneticPr fontId="4" type="noConversion"/>
  </si>
  <si>
    <t>EAZ700210000</t>
    <phoneticPr fontId="4" type="noConversion"/>
  </si>
  <si>
    <t>[제 43호] 합성수지제 가요전선관(철거)  CD-난연성 28㎜ [m]</t>
  </si>
  <si>
    <t>56958000022</t>
    <phoneticPr fontId="4" type="noConversion"/>
  </si>
  <si>
    <t>EAZ700220000</t>
    <phoneticPr fontId="4" type="noConversion"/>
  </si>
  <si>
    <t>[제 44호] 아우트렛박스 커버(철거)  커버, 4각,1개용S/W(오목) [개]</t>
  </si>
  <si>
    <t>56958000015</t>
    <phoneticPr fontId="4" type="noConversion"/>
  </si>
  <si>
    <t>EAZ700150000</t>
    <phoneticPr fontId="4" type="noConversion"/>
  </si>
  <si>
    <t>[제 45호] 내열비닐절연전선(철거)  HIV 1.78mm(2.5㎟) [m]</t>
  </si>
  <si>
    <t>56958000023</t>
    <phoneticPr fontId="4" type="noConversion"/>
  </si>
  <si>
    <t>EAZ700230000</t>
    <phoneticPr fontId="4" type="noConversion"/>
  </si>
  <si>
    <t>[제 46호] 스위치(철거)  1로1구 [EA]</t>
  </si>
  <si>
    <t>56951004100</t>
    <phoneticPr fontId="4" type="noConversion"/>
  </si>
  <si>
    <t>EA1000004100</t>
    <phoneticPr fontId="4" type="noConversion"/>
  </si>
  <si>
    <t>[제 47호] 스위치(철거)  1로2구 [EA]</t>
  </si>
  <si>
    <t>56951004101</t>
    <phoneticPr fontId="4" type="noConversion"/>
  </si>
  <si>
    <t>EA1000004101</t>
    <phoneticPr fontId="4" type="noConversion"/>
  </si>
  <si>
    <t>[제 48호] 스위치(철거)  1로3구 [EA]</t>
  </si>
  <si>
    <t>56951004102</t>
    <phoneticPr fontId="4" type="noConversion"/>
  </si>
  <si>
    <t>EA1000004102</t>
    <phoneticPr fontId="4" type="noConversion"/>
  </si>
  <si>
    <t>[제 49호] 스위치(철거)  1로4구 [EA]</t>
  </si>
  <si>
    <t>56951004103</t>
    <phoneticPr fontId="4" type="noConversion"/>
  </si>
  <si>
    <t>EA1000004103</t>
    <phoneticPr fontId="4" type="noConversion"/>
  </si>
  <si>
    <t>[제 50호] 스위치(철거)  1로5구 [EA]</t>
  </si>
  <si>
    <t>56951004104</t>
    <phoneticPr fontId="4" type="noConversion"/>
  </si>
  <si>
    <t>EA1000004104</t>
    <phoneticPr fontId="4" type="noConversion"/>
  </si>
  <si>
    <t>[제 51호] 콘센트(철거)  매입2구(2P-15A/접지) [EA]</t>
  </si>
  <si>
    <t>56951004109</t>
    <phoneticPr fontId="4" type="noConversion"/>
  </si>
  <si>
    <t>EA1000004109</t>
    <phoneticPr fontId="4" type="noConversion"/>
  </si>
  <si>
    <t>[제 52호] 조명기구(철거)  매입등 FL 32W*2 [EA]</t>
  </si>
  <si>
    <t>56958000016</t>
    <phoneticPr fontId="4" type="noConversion"/>
  </si>
  <si>
    <t>EAZ700160000</t>
    <phoneticPr fontId="4" type="noConversion"/>
  </si>
  <si>
    <t>[제 53호] 조명기구(철거)  매입등 FL 36W*3 [EA]</t>
  </si>
  <si>
    <t>56958000017</t>
    <phoneticPr fontId="4" type="noConversion"/>
  </si>
  <si>
    <t>EAZ700170000</t>
    <phoneticPr fontId="4" type="noConversion"/>
  </si>
  <si>
    <t>[제 54호] 조명기구(철거)  D/L FPL 18W*2 [EA]</t>
  </si>
  <si>
    <t>56958000018</t>
    <phoneticPr fontId="4" type="noConversion"/>
  </si>
  <si>
    <t>EAZ700180000</t>
    <phoneticPr fontId="4" type="noConversion"/>
  </si>
  <si>
    <t>[제 55호] 조명기구(철거)  D/L HAL 100W [EA]</t>
  </si>
  <si>
    <t>56958000019</t>
    <phoneticPr fontId="4" type="noConversion"/>
  </si>
  <si>
    <t>EAZ700190000</t>
    <phoneticPr fontId="4" type="noConversion"/>
  </si>
  <si>
    <t>[제 56호] 조명기구(이설)  매입등 FL 32W*2 [EA]</t>
  </si>
  <si>
    <t>56958000020</t>
    <phoneticPr fontId="4" type="noConversion"/>
  </si>
  <si>
    <t>EAZ700200000</t>
    <phoneticPr fontId="4" type="noConversion"/>
  </si>
  <si>
    <t>[제 57호] 등기구보강  매입 LED 45W이하 [EA]</t>
  </si>
  <si>
    <t>56951001820</t>
    <phoneticPr fontId="4" type="noConversion"/>
  </si>
  <si>
    <t>EA1000001820</t>
    <phoneticPr fontId="4" type="noConversion"/>
  </si>
  <si>
    <t>367</t>
  </si>
  <si>
    <t>[ 은행동 청소년문화의집 열린 플랫폼 조성공사 ]</t>
  </si>
  <si>
    <t>0101</t>
  </si>
  <si>
    <t>0102</t>
  </si>
  <si>
    <t>0103</t>
  </si>
  <si>
    <t>0104</t>
  </si>
  <si>
    <t>1.전기공사::1-1.전등설비공사</t>
  </si>
  <si>
    <t>1.전기공사::1-2.전열설비공사</t>
  </si>
  <si>
    <t>1.전기공사::1-3.냉난방설비공사</t>
  </si>
  <si>
    <t>1.전기공사::1-4.철거공사</t>
  </si>
  <si>
    <t>159</t>
  </si>
  <si>
    <t>01</t>
  </si>
  <si>
    <t>1.전기공사</t>
  </si>
  <si>
    <t>Total</t>
  </si>
  <si>
    <t>은행동 청소년문화의집 열린 플랫폼 조성공사</t>
  </si>
  <si>
    <t>55</t>
  </si>
  <si>
    <t>본 파일은 이지테크에서 2번 옵션으로 만들었습니다.</t>
  </si>
  <si>
    <t>※ 적용시기 : 2022. 4. 25. 입찰공고분부터</t>
    <phoneticPr fontId="13" type="noConversion"/>
  </si>
  <si>
    <r>
      <t>2022년 건축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</t>
    </r>
    <phoneticPr fontId="13" type="noConversion"/>
  </si>
  <si>
    <t>[간접노무비]</t>
  </si>
  <si>
    <t>[기타경비]</t>
  </si>
  <si>
    <t>[일반관리비]</t>
  </si>
  <si>
    <t>[이윤]</t>
  </si>
  <si>
    <t>[건설기계대여대금 지급보증액 발급금액]</t>
    <phoneticPr fontId="13" type="noConversion"/>
  </si>
  <si>
    <t>[산업안전보건관리비]</t>
  </si>
  <si>
    <t>공사규모</t>
    <phoneticPr fontId="13" type="noConversion"/>
  </si>
  <si>
    <t>공사기간</t>
    <phoneticPr fontId="13" type="noConversion"/>
  </si>
  <si>
    <t>(직노) x 율</t>
  </si>
  <si>
    <t>(재+노) x 율</t>
    <phoneticPr fontId="13" type="noConversion"/>
  </si>
  <si>
    <t>공사규모</t>
  </si>
  <si>
    <t>(재+노+경) x 율</t>
    <phoneticPr fontId="13" type="noConversion"/>
  </si>
  <si>
    <t>(노+경+일)
 x 율</t>
    <phoneticPr fontId="13" type="noConversion"/>
  </si>
  <si>
    <t>(직접공사비) x 율</t>
    <phoneticPr fontId="13" type="noConversion"/>
  </si>
  <si>
    <t xml:space="preserve"> □ 도급자관급 미포함</t>
    <phoneticPr fontId="13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</si>
  <si>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</t>
    </r>
  </si>
  <si>
    <t>(직접공사비)</t>
  </si>
  <si>
    <t>건축</t>
    <phoneticPr fontId="13" type="noConversion"/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</si>
  <si>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(건축)</t>
    </r>
    <phoneticPr fontId="13" type="noConversion"/>
  </si>
  <si>
    <t>(추정가격)</t>
  </si>
  <si>
    <t>건축, 
산업설비</t>
    <phoneticPr fontId="13" type="noConversion"/>
  </si>
  <si>
    <t>전문·
전기·통신·
소방·기타</t>
    <phoneticPr fontId="13" type="noConversion"/>
  </si>
  <si>
    <t>종합건설업</t>
  </si>
  <si>
    <t>전문건설업</t>
  </si>
  <si>
    <t xml:space="preserve"> □ 도급자관급 포함</t>
    <phoneticPr fontId="13" type="noConversion"/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</si>
  <si>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율과</t>
    </r>
    <phoneticPr fontId="13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</si>
  <si>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율 x 1.2 중에 작은 금액</t>
    </r>
    <phoneticPr fontId="13" type="noConversion"/>
  </si>
  <si>
    <t>50억 미만</t>
  </si>
  <si>
    <t>6개월 이하 (183일)</t>
  </si>
  <si>
    <t>5억 미만</t>
  </si>
  <si>
    <t>구분</t>
  </si>
  <si>
    <t>요율</t>
    <phoneticPr fontId="13" type="noConversion"/>
  </si>
  <si>
    <t>구분</t>
    <phoneticPr fontId="13" type="noConversion"/>
  </si>
  <si>
    <r>
      <t>안전관리비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3" type="noConversion"/>
  </si>
  <si>
    <t>기초액(천원)</t>
  </si>
  <si>
    <t>7~12개월 (365일)</t>
  </si>
  <si>
    <t>13~36개월 (1095일)</t>
  </si>
  <si>
    <t>건축공사</t>
    <phoneticPr fontId="13" type="noConversion"/>
  </si>
  <si>
    <t>비계·구조물해체공사</t>
    <phoneticPr fontId="13" type="noConversion"/>
  </si>
  <si>
    <t>5억 미만</t>
    <phoneticPr fontId="13" type="noConversion"/>
  </si>
  <si>
    <t>일반건설공사(갑)</t>
  </si>
  <si>
    <t>36개월 초과 (1096일)</t>
  </si>
  <si>
    <t>5억 - 
30억 미만</t>
  </si>
  <si>
    <t>일반건설공사(을)</t>
  </si>
  <si>
    <t>50억 - 
300억 미만</t>
  </si>
  <si>
    <t>중건설공사</t>
    <phoneticPr fontId="13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</si>
  <si>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3" type="noConversion"/>
  </si>
  <si>
    <t>석공사, 시설물유지관리, 
철근콘크리트공사,
가스시설공사(1종)</t>
    <phoneticPr fontId="13" type="noConversion"/>
  </si>
  <si>
    <r>
      <t>철도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궤도신설공사</t>
    </r>
  </si>
  <si>
    <t>30억 - 
50억 미만</t>
  </si>
  <si>
    <t>특수및기타건설공사</t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</si>
  <si>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rFont val="돋움"/>
        <family val="3"/>
        <charset val="129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3" type="noConversion"/>
  </si>
  <si>
    <t>300억 - 
1000억 미만</t>
  </si>
  <si>
    <t>50억 - 
100억 미만</t>
  </si>
  <si>
    <t>도장공사, 철강재설치공사</t>
    <phoneticPr fontId="13" type="noConversion"/>
  </si>
  <si>
    <t>중건설공사</t>
  </si>
  <si>
    <t>100억 - 
300억 미만</t>
  </si>
  <si>
    <t>기계설비공사업 및 그 외</t>
    <phoneticPr fontId="13" type="noConversion"/>
  </si>
  <si>
    <t>1000억 이상</t>
  </si>
  <si>
    <t>50억 이상</t>
    <phoneticPr fontId="13" type="noConversion"/>
  </si>
  <si>
    <t>추정금액 
800억 미만 
건설공사</t>
    <phoneticPr fontId="13" type="noConversion"/>
  </si>
  <si>
    <t xml:space="preserve"> * 적용제외: 문화재수리공사, 전기, 정보통신, 소방시설</t>
    <phoneticPr fontId="13" type="noConversion"/>
  </si>
  <si>
    <t xml:space="preserve"> ※ 건설기계대여대금 지급보증서 발급금액 및 업종별 건설기계</t>
    <phoneticPr fontId="13" type="noConversion"/>
  </si>
  <si>
    <r>
      <t xml:space="preserve"> * 기타경비항목: 수도광열비, 복리후생비, 소모품비 및 사무용품비, 여비∙교통</t>
    </r>
    <r>
      <rPr>
        <sz val="11"/>
        <color theme="1"/>
        <rFont val="돋움"/>
        <family val="3"/>
        <charset val="129"/>
      </rPr>
      <t>∙</t>
    </r>
    <r>
      <rPr>
        <sz val="11"/>
        <rFont val="돋움"/>
        <family val="3"/>
        <charset val="129"/>
      </rPr>
      <t>통신비, 세금과공과, 도서인쇄비</t>
    </r>
    <phoneticPr fontId="13" type="noConversion"/>
  </si>
  <si>
    <t xml:space="preserve">    투입비율 산정기준(국토부 고시 제2019-286호, 2019.6.19.)</t>
    <phoneticPr fontId="13" type="noConversion"/>
  </si>
  <si>
    <t>□ 산업설비(건축) 해당공종 : 지열공사, 소각시설 등</t>
    <phoneticPr fontId="13" type="noConversion"/>
  </si>
  <si>
    <t>추정금액
800억 이상
건설공사</t>
    <phoneticPr fontId="13" type="noConversion"/>
  </si>
  <si>
    <t>[산재보험료]</t>
    <phoneticPr fontId="13" type="noConversion"/>
  </si>
  <si>
    <t>[환경보전비]</t>
    <phoneticPr fontId="13" type="noConversion"/>
  </si>
  <si>
    <t>[건설하도급대금지급보증서발급수수료]</t>
    <phoneticPr fontId="13" type="noConversion"/>
  </si>
  <si>
    <t>(노) x 3.7</t>
    <phoneticPr fontId="13" type="noConversion"/>
  </si>
  <si>
    <t xml:space="preserve"> * 모든 건설공사 적용, 노동부 고시 제2021-95호(2021. 12. 29.), 산업재해보상보험법시행령</t>
    <phoneticPr fontId="13" type="noConversion"/>
  </si>
  <si>
    <t>공사규모(추정가격)</t>
  </si>
  <si>
    <t xml:space="preserve"> ※ 사회보험의 보험료 적용기준 (국토부 고시 제2021-905호, 2021.7.1.) </t>
    <phoneticPr fontId="13" type="noConversion"/>
  </si>
  <si>
    <t xml:space="preserve">  * 총 공사금액(도급금액+도급자관급금액) 2천만원 이상 건설공사</t>
    <phoneticPr fontId="13" type="noConversion"/>
  </si>
  <si>
    <t>도로(예시: 교량, 터널, 활주로 등)</t>
    <phoneticPr fontId="13" type="noConversion"/>
  </si>
  <si>
    <t>[고용보험료]</t>
  </si>
  <si>
    <t>플랜트(예시: 발전소, 쓰레기소각장 등)</t>
    <phoneticPr fontId="13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</si>
  <si>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안전관리비(산업안전보건관리비) 대상액</t>
    </r>
    <phoneticPr fontId="13" type="noConversion"/>
  </si>
  <si>
    <t>50억 이상 - 100억 미만</t>
  </si>
  <si>
    <t>지하철</t>
    <phoneticPr fontId="13" type="noConversion"/>
  </si>
  <si>
    <t>(노) x 율</t>
  </si>
  <si>
    <t xml:space="preserve">   - 도급자설치 관급금액이 없는 공사 : 재료비와 직접노무비의 합계</t>
    <phoneticPr fontId="13" type="noConversion"/>
  </si>
  <si>
    <t>철도</t>
    <phoneticPr fontId="13" type="noConversion"/>
  </si>
  <si>
    <t>100억 이상 - 300억 미만</t>
  </si>
  <si>
    <t>공사배정규모(추정금액)</t>
  </si>
  <si>
    <t>상하수도(예시: 폐수, 하수처리장, 정수장 등)</t>
    <phoneticPr fontId="13" type="noConversion"/>
  </si>
  <si>
    <t xml:space="preserve">   - 도급자설치 관급금액을 포함한 공사 : 재료비(도급자관급 포함)와 직접노무비의 합계 또는</t>
    <phoneticPr fontId="13" type="noConversion"/>
  </si>
  <si>
    <t xml:space="preserve">       [1등급] 1200억 이상</t>
    <phoneticPr fontId="13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</si>
  <si>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</si>
  <si>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t>항만(간척, 준설): 오탁 또는 준설토 방지막 설치</t>
    <phoneticPr fontId="13" type="noConversion"/>
  </si>
  <si>
    <t xml:space="preserve">       [2등급] 1200억 미만 ~ 950억 이상</t>
    <phoneticPr fontId="13" type="noConversion"/>
  </si>
  <si>
    <t>1.30</t>
    <phoneticPr fontId="13" type="noConversion"/>
  </si>
  <si>
    <t xml:space="preserve">                                           재료비(도급자관급 제외)와 직접노무비의 합계 </t>
    <phoneticPr fontId="13" type="noConversion"/>
  </si>
  <si>
    <t>항만(간척, 준설): 오탁 또는 준설토 방지막 미설치</t>
    <phoneticPr fontId="13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</si>
  <si>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</si>
  <si>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t xml:space="preserve">       [3등급] 950억 미만 ~ 550억 이상</t>
    <phoneticPr fontId="13" type="noConversion"/>
  </si>
  <si>
    <t>댐</t>
    <phoneticPr fontId="13" type="noConversion"/>
  </si>
  <si>
    <t xml:space="preserve"> * 건설업의 분류</t>
    <phoneticPr fontId="13" type="noConversion"/>
  </si>
  <si>
    <t xml:space="preserve">       [4등급] 550억 미만 ~ 400억 이상</t>
    <phoneticPr fontId="13" type="noConversion"/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</si>
  <si>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</si>
  <si>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t>택지개발</t>
    <phoneticPr fontId="13" type="noConversion"/>
  </si>
  <si>
    <t xml:space="preserve">       [5등급] 400억 미만 ~ 220억 이상</t>
    <phoneticPr fontId="13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</si>
  <si>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[일반건설공사(갑)]</t>
    </r>
    <r>
      <rPr>
        <sz val="11"/>
        <rFont val="돋움"/>
        <family val="3"/>
        <charset val="129"/>
      </rPr>
      <t xml:space="preserve"> 건축건설, 교량건설, 도로신설, 철도∙궤도의 보수복구, 기설로면에 레일만</t>
    </r>
    <phoneticPr fontId="13" type="noConversion"/>
  </si>
  <si>
    <t>기타 토목(하천 등)</t>
    <phoneticPr fontId="13" type="noConversion"/>
  </si>
  <si>
    <t xml:space="preserve"> * 적용제외: 전문공사, 문화재수리공사</t>
    <phoneticPr fontId="13" type="noConversion"/>
  </si>
  <si>
    <t xml:space="preserve">       [6등급] 220억 미만 ~ 130억 이상</t>
    <phoneticPr fontId="13" type="noConversion"/>
  </si>
  <si>
    <t>주택(재개발, 재건축)</t>
    <phoneticPr fontId="13" type="noConversion"/>
  </si>
  <si>
    <t xml:space="preserve"> ※ 하도급대금 지급보증서 발급금액 적용기준</t>
    <phoneticPr fontId="13" type="noConversion"/>
  </si>
  <si>
    <t xml:space="preserve">     부설하는 공사</t>
    <phoneticPr fontId="13" type="noConversion"/>
  </si>
  <si>
    <t xml:space="preserve">       [7등급] 130억 미만 ~ 81억(고시금액) 이상</t>
    <phoneticPr fontId="13" type="noConversion"/>
  </si>
  <si>
    <t>주택(신축)</t>
    <phoneticPr fontId="13" type="noConversion"/>
  </si>
  <si>
    <t xml:space="preserve">    (국토부 고시 제2016-921호, 2016.12.19.)</t>
    <phoneticPr fontId="13" type="noConversion"/>
  </si>
  <si>
    <t xml:space="preserve">       7등급 미만</t>
    <phoneticPr fontId="13" type="noConversion"/>
  </si>
  <si>
    <r>
      <t xml:space="preserve"> </t>
    </r>
    <r>
      <rPr>
        <sz val="11"/>
        <rFont val="돋움"/>
        <family val="3"/>
        <charset val="129"/>
      </rPr>
      <t xml:space="preserve"> - </t>
    </r>
    <r>
      <rPr>
        <b/>
        <sz val="12"/>
        <color theme="1"/>
        <rFont val="맑은 고딕"/>
        <family val="3"/>
        <charset val="129"/>
        <scheme val="minor"/>
      </rPr>
      <t>[일반건설공사(을)]</t>
    </r>
    <r>
      <rPr>
        <sz val="11"/>
        <rFont val="돋움"/>
        <family val="3"/>
        <charset val="129"/>
      </rPr>
      <t xml:space="preserve"> 기계장치공사, 삭도건설공사</t>
    </r>
    <phoneticPr fontId="13" type="noConversion"/>
  </si>
  <si>
    <t>주택 외 건축</t>
    <phoneticPr fontId="13" type="noConversion"/>
  </si>
  <si>
    <t>[공사이행보증수수료]</t>
    <phoneticPr fontId="13" type="noConversion"/>
  </si>
  <si>
    <t xml:space="preserve"> * 모든 건설공사에 적용,  국토부 고시 제2021-905호(2021.7.1.),  고용보험법 시행령</t>
    <phoneticPr fontId="13" type="noConversion"/>
  </si>
  <si>
    <t>조경, 기타(전문, 개보수 공사)</t>
    <phoneticPr fontId="13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</si>
  <si>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rFont val="돋움"/>
        <family val="3"/>
        <charset val="129"/>
      </rPr>
      <t xml:space="preserve"> 고제방(댐)(높이20m이상의 제방, 방파제, 안벽), 수력발전시설, 터널(지하10m이상</t>
    </r>
    <phoneticPr fontId="13" type="noConversion"/>
  </si>
  <si>
    <t xml:space="preserve"> * 총공사금액[(도급금액+관급금액)에서 부가세 제외] 2천만원 미만의 건설공사를 건설업자가 아닌 자가 시공 시 미적용</t>
    <phoneticPr fontId="13" type="noConversion"/>
  </si>
  <si>
    <t xml:space="preserve"> * 환경관리비의 산출기준 및 관리에 관한 지침</t>
    <phoneticPr fontId="13" type="noConversion"/>
  </si>
  <si>
    <t>공사규모
(직접공사비)</t>
    <phoneticPr fontId="13" type="noConversion"/>
  </si>
  <si>
    <t>수수료</t>
    <phoneticPr fontId="13" type="noConversion"/>
  </si>
  <si>
    <t xml:space="preserve"> ※ 등급기준: 조달청 등급별 유자격자 명부 등록 및 운용기준(조달청 공고 제2019-244호, 2018.12.18.)</t>
    <phoneticPr fontId="13" type="noConversion"/>
  </si>
  <si>
    <t xml:space="preserve">     복개식 지하철도, 지하도, 지하상가 및 통신선로 등의 인입통신구등) 신설공사</t>
    <phoneticPr fontId="13" type="noConversion"/>
  </si>
  <si>
    <t xml:space="preserve">    (국토부 고시 제2018-528호, 2018.8.30.)</t>
    <phoneticPr fontId="13" type="noConversion"/>
  </si>
  <si>
    <t>70억 미만</t>
    <phoneticPr fontId="13" type="noConversion"/>
  </si>
  <si>
    <t>[직공비x0.0141%]x공기(년)</t>
    <phoneticPr fontId="13" type="noConversion"/>
  </si>
  <si>
    <r>
      <t xml:space="preserve">  -</t>
    </r>
    <r>
      <rPr>
        <sz val="11"/>
        <rFont val="돋움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>[철도 또는 궤도신설공사]</t>
    </r>
    <r>
      <rPr>
        <sz val="11"/>
        <rFont val="돋움"/>
        <family val="3"/>
        <charset val="129"/>
      </rPr>
      <t xml:space="preserve"> 철도, 궤도시설(기설노반 또는 구조물에 한함) 및 그에 따른 역사,</t>
    </r>
    <phoneticPr fontId="13" type="noConversion"/>
  </si>
  <si>
    <t>[건강보험료]</t>
    <phoneticPr fontId="13" type="noConversion"/>
  </si>
  <si>
    <t>[노인장기요양보험료]</t>
    <phoneticPr fontId="13" type="noConversion"/>
  </si>
  <si>
    <t>[연금보험료]</t>
    <phoneticPr fontId="13" type="noConversion"/>
  </si>
  <si>
    <t xml:space="preserve">  . (환경보전비 내 직접공사비) 환경오염방지시설 설치·</t>
    <phoneticPr fontId="13" type="noConversion"/>
  </si>
  <si>
    <t>70억이상~120억미만</t>
    <phoneticPr fontId="13" type="noConversion"/>
  </si>
  <si>
    <t>[1백만원+(직공비-75억)x0.0102%]x공기(년)</t>
    <phoneticPr fontId="13" type="noConversion"/>
  </si>
  <si>
    <t xml:space="preserve">     과선교, 송전선로</t>
    <phoneticPr fontId="13" type="noConversion"/>
  </si>
  <si>
    <t xml:space="preserve">    운영·철거에 직접 소요되는 비용을 계상하고 표준</t>
    <phoneticPr fontId="13" type="noConversion"/>
  </si>
  <si>
    <t>(직노) x 3.495</t>
    <phoneticPr fontId="13" type="noConversion"/>
  </si>
  <si>
    <t>(건강보험료) x 12.27</t>
    <phoneticPr fontId="13" type="noConversion"/>
  </si>
  <si>
    <t>(직노) x 4.5</t>
  </si>
  <si>
    <t xml:space="preserve">    시장단가, 표준품셈 등에 의해 산출</t>
    <phoneticPr fontId="13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</si>
  <si>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돋움"/>
        <family val="3"/>
        <charset val="129"/>
      </rP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 및 기타건설공사(단독발주에 한함)]</t>
    </r>
    <r>
      <rPr>
        <sz val="11"/>
        <rFont val="돋움"/>
        <family val="3"/>
        <charset val="129"/>
      </rPr>
      <t xml:space="preserve"> 준설, 조경(조경관련 전문 포함), 택지조성(경지</t>
    </r>
    <phoneticPr fontId="13" type="noConversion"/>
  </si>
  <si>
    <t xml:space="preserve"> * 공사기간 1개월(30일) 이상인 모든 건설공사</t>
    <phoneticPr fontId="13" type="noConversion"/>
  </si>
  <si>
    <t>120억이상~250억미만</t>
    <phoneticPr fontId="13" type="noConversion"/>
  </si>
  <si>
    <t>[1.5백만원+(직공비-130억)x0.0077%]x공기(년)</t>
    <phoneticPr fontId="13" type="noConversion"/>
  </si>
  <si>
    <t xml:space="preserve">  . (환경보전비 내 간접공사비) 시험검사비, 점검비, 교육</t>
    <phoneticPr fontId="13" type="noConversion"/>
  </si>
  <si>
    <t xml:space="preserve">     정리포함), 포장 등의 단독발주공사에 한함(타 공사와 병행하는 경우: 일반건설(갑) 적용) </t>
    <phoneticPr fontId="13" type="noConversion"/>
  </si>
  <si>
    <t>[퇴직공제부금비]</t>
    <phoneticPr fontId="13" type="noConversion"/>
  </si>
  <si>
    <t xml:space="preserve">    훈련비 등 설계시 산출이 곤란한 금액을 반영하고,</t>
    <phoneticPr fontId="13" type="noConversion"/>
  </si>
  <si>
    <t>250억이상~500억미만</t>
    <phoneticPr fontId="13" type="noConversion"/>
  </si>
  <si>
    <t>[2.4백만원+(직공비-250억)x0.0063%]x공기(년)</t>
    <phoneticPr fontId="13" type="noConversion"/>
  </si>
  <si>
    <t xml:space="preserve">     전기공사, 정보통신공사는 타 공사와 독립하여 행하는 공사에 한함</t>
    <phoneticPr fontId="13" type="noConversion"/>
  </si>
  <si>
    <t xml:space="preserve">    직접공사비에 최저요율을 적용한 금액 이상을 계상</t>
    <phoneticPr fontId="13" type="noConversion"/>
  </si>
  <si>
    <t>(직노) x 2.3</t>
  </si>
  <si>
    <t>500억 이상</t>
    <phoneticPr fontId="13" type="noConversion"/>
  </si>
  <si>
    <t>[4백만원+(직공비-500억)x0.0050%]x공기(년)</t>
    <phoneticPr fontId="13" type="noConversion"/>
  </si>
  <si>
    <t xml:space="preserve">   ※ 건설업 산업안전보건관리비 계상 및 사용기준 (노동부 고시 제2020-63호, 2020.1.23.)</t>
    <phoneticPr fontId="13" type="noConversion"/>
  </si>
  <si>
    <t xml:space="preserve"> ※ 적용제외: 전기공사, 정보통신공사, 소방시설공사,</t>
    <phoneticPr fontId="13" type="noConversion"/>
  </si>
  <si>
    <t xml:space="preserve"> * 추정금액이 1억 이상인 건설공사</t>
    <phoneticPr fontId="13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</si>
  <si>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rFont val="돋움"/>
        <family val="3"/>
        <charset val="129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3" type="noConversion"/>
  </si>
  <si>
    <t xml:space="preserve">  □ 수의계약 시 1차 낙찰률, ( )은 2000.7.31.이전  (「정부입찰계약집행기준」 제9조)</t>
    <phoneticPr fontId="13" type="noConversion"/>
  </si>
  <si>
    <t xml:space="preserve"> ※ 국토부 고시 제2015-610호(2015.8.20.) 요율 적용 </t>
    <phoneticPr fontId="13" type="noConversion"/>
  </si>
  <si>
    <t xml:space="preserve">                  문화재 수리공사</t>
    <phoneticPr fontId="13" type="noConversion"/>
  </si>
  <si>
    <t xml:space="preserve">  - (시행령 제42조 제1항) 추정가격 300억 이상인 공사의 계약</t>
    <phoneticPr fontId="13" type="noConversion"/>
  </si>
  <si>
    <t xml:space="preserve">  - 추정가격10억미만으로 87.75%(85%)미만인 경우: 87.75%(85%)</t>
    <phoneticPr fontId="13" type="noConversion"/>
  </si>
  <si>
    <t xml:space="preserve">  □ 전기∙통신∙소방∙전문 및 기타공사의 경우 일반관리비요율을 제외한 각종 요율은 건축, 토목 등 관련 공사업종에 따라 적용</t>
    <phoneticPr fontId="13" type="noConversion"/>
  </si>
  <si>
    <t xml:space="preserve">  - (시행령 제6장) 대형공사계약(대안입찰, 일괄입찰), 특정공사의 계약</t>
    <phoneticPr fontId="13" type="noConversion"/>
  </si>
  <si>
    <t xml:space="preserve">  - 추정가격10억～50억미만으로 86.75%(83%)미만인 경우: 86.75%(83%)</t>
    <phoneticPr fontId="13" type="noConversion"/>
  </si>
  <si>
    <t xml:space="preserve">     (단. 공사규모 및 기간은 해당공종&lt;전기∙통신∙소방∙전문 및 기타공사&gt;을 기준으로 함)</t>
  </si>
  <si>
    <t xml:space="preserve">  - (시행령 제9장) 기술제안 입찰에 의한 계약</t>
    <phoneticPr fontId="13" type="noConversion"/>
  </si>
  <si>
    <t xml:space="preserve">  - 추정가격50억～100억미만으로 85.5%(80%)미만인 경우: 85.5%(80%)</t>
    <phoneticPr fontId="13" type="noConversion"/>
  </si>
  <si>
    <t>위 적용기준은 조달청 발주공사에 적용하는 기준이므로 참고자료로 활용하시기 바랍니다.</t>
    <phoneticPr fontId="13" type="noConversion"/>
  </si>
  <si>
    <t>[공사명]</t>
    <phoneticPr fontId="34" type="noConversion"/>
  </si>
  <si>
    <t>[ 은행동 청소년문화의집 열린 플랫폼 조성공사(전기)]</t>
    <phoneticPr fontId="4" type="noConversion"/>
  </si>
  <si>
    <t>비             목</t>
    <phoneticPr fontId="37" type="noConversion"/>
  </si>
  <si>
    <t>금                        액</t>
    <phoneticPr fontId="38" type="noConversion"/>
  </si>
  <si>
    <t>구         성        비</t>
    <phoneticPr fontId="37" type="noConversion"/>
  </si>
  <si>
    <t>비        고</t>
    <phoneticPr fontId="37" type="noConversion"/>
  </si>
  <si>
    <t>재
료
비</t>
    <phoneticPr fontId="34" type="noConversion"/>
  </si>
  <si>
    <t>직      접         재      료      비</t>
  </si>
  <si>
    <t>간      접         재      료      비</t>
  </si>
  <si>
    <t>작  업  설  ,  부  산  물  등 (△)</t>
  </si>
  <si>
    <t>직접노무비,경비 요율근거금액</t>
    <phoneticPr fontId="38" type="noConversion"/>
  </si>
  <si>
    <t>순</t>
    <phoneticPr fontId="38" type="noConversion"/>
  </si>
  <si>
    <t>[ 소                          계 ]</t>
  </si>
  <si>
    <t>안전관리비 요율근거금액</t>
    <phoneticPr fontId="38" type="noConversion"/>
  </si>
  <si>
    <t>노
무
비</t>
    <phoneticPr fontId="34" type="noConversion"/>
  </si>
  <si>
    <t>직      접         노      무      비</t>
  </si>
  <si>
    <t>일반관리비,이윤</t>
    <phoneticPr fontId="38" type="noConversion"/>
  </si>
  <si>
    <t>간      접         노      무      비</t>
  </si>
  <si>
    <t>직접노무비</t>
  </si>
  <si>
    <t>×</t>
  </si>
  <si>
    <t>퇴직공제근거금액</t>
    <phoneticPr fontId="38" type="noConversion"/>
  </si>
  <si>
    <t>공</t>
    <phoneticPr fontId="38" type="noConversion"/>
  </si>
  <si>
    <t>기          계          경          비</t>
  </si>
  <si>
    <t>산      재         보      험      료</t>
  </si>
  <si>
    <t>노무비</t>
  </si>
  <si>
    <t>사</t>
    <phoneticPr fontId="38" type="noConversion"/>
  </si>
  <si>
    <t>고      용         보      험      료</t>
  </si>
  <si>
    <t>경</t>
    <phoneticPr fontId="38" type="noConversion"/>
  </si>
  <si>
    <t>건      강         보      험      료</t>
  </si>
  <si>
    <t>공사기간 1개월(30일) 이상인 모든 건설공사</t>
  </si>
  <si>
    <t>노 인   장 기   요 양    보 험 료</t>
    <phoneticPr fontId="38" type="noConversion"/>
  </si>
  <si>
    <t>건강보험료</t>
    <phoneticPr fontId="38" type="noConversion"/>
  </si>
  <si>
    <t>연      금         보      험      료</t>
  </si>
  <si>
    <t>원</t>
    <phoneticPr fontId="38" type="noConversion"/>
  </si>
  <si>
    <t>퇴   직     공   제     부   금   비</t>
  </si>
  <si>
    <t>추정금액이 1억 이상인 건설공사</t>
    <phoneticPr fontId="4" type="noConversion"/>
  </si>
  <si>
    <t>산  업  안  전  보  건  관  리  비</t>
  </si>
  <si>
    <t>①과②비교후 적은 금액 적용</t>
    <phoneticPr fontId="38" type="noConversion"/>
  </si>
  <si>
    <t>총 공사금액(도급금액+도급자관급금액) 2천만원 이상 건설공사</t>
  </si>
  <si>
    <t>①</t>
  </si>
  <si>
    <t>((재료비+직노)</t>
    <phoneticPr fontId="38" type="noConversion"/>
  </si>
  <si>
    <t>+</t>
    <phoneticPr fontId="38" type="noConversion"/>
  </si>
  <si>
    <t>) ×</t>
    <phoneticPr fontId="38" type="noConversion"/>
  </si>
  <si>
    <t>가</t>
    <phoneticPr fontId="38" type="noConversion"/>
  </si>
  <si>
    <t>②</t>
  </si>
  <si>
    <t>(재료비+직노+관급자재비(도급자/1.1))</t>
    <phoneticPr fontId="38" type="noConversion"/>
  </si>
  <si>
    <t>비</t>
  </si>
  <si>
    <t>기          타          경          비</t>
  </si>
  <si>
    <t>(재료비+노무비)</t>
  </si>
  <si>
    <t>환      경         보      존      비</t>
  </si>
  <si>
    <t>건설하도급대금지급보증서발급수수료</t>
  </si>
  <si>
    <t>계</t>
  </si>
  <si>
    <t>일        반         관        리        비</t>
    <phoneticPr fontId="38" type="noConversion"/>
  </si>
  <si>
    <t>이                                         윤</t>
    <phoneticPr fontId="38" type="noConversion"/>
  </si>
  <si>
    <t>(노무비+경비+일반관리비)</t>
    <phoneticPr fontId="38" type="noConversion"/>
  </si>
  <si>
    <t>공            급            가            액</t>
  </si>
  <si>
    <t>부        가         가        치        세</t>
  </si>
  <si>
    <t>공급가액</t>
  </si>
  <si>
    <t>[도                     급                     액]</t>
  </si>
  <si>
    <t>관  급  자  재  (관급자설치)</t>
    <phoneticPr fontId="38" type="noConversion"/>
  </si>
  <si>
    <t>VAT포함</t>
    <phoneticPr fontId="4" type="noConversion"/>
  </si>
  <si>
    <t>관  급  자  재  (도급자설치)</t>
    <phoneticPr fontId="38" type="noConversion"/>
  </si>
  <si>
    <t>관      급      공      사      비 (합 계)</t>
    <phoneticPr fontId="38" type="noConversion"/>
  </si>
  <si>
    <t>천단위이하절상</t>
    <phoneticPr fontId="4" type="noConversion"/>
  </si>
  <si>
    <t>한        전         불        입        금</t>
    <phoneticPr fontId="4" type="noConversion"/>
  </si>
  <si>
    <t>[총            공            사              비]</t>
  </si>
  <si>
    <t>제비율</t>
    <phoneticPr fontId="38" type="noConversion"/>
  </si>
  <si>
    <t xml:space="preserve"> 설계</t>
    <phoneticPr fontId="4" type="noConversion"/>
  </si>
  <si>
    <t xml:space="preserve"> 조사</t>
    <phoneticPr fontId="4" type="noConversion"/>
  </si>
  <si>
    <t>차액</t>
    <phoneticPr fontId="4" type="noConversion"/>
  </si>
  <si>
    <t>제1호,2호,3호</t>
    <phoneticPr fontId="4" type="noConversion"/>
  </si>
  <si>
    <t>차액</t>
    <phoneticPr fontId="4" type="noConversion"/>
  </si>
  <si>
    <t>45호</t>
    <phoneticPr fontId="4" type="noConversion"/>
  </si>
  <si>
    <t>설계</t>
    <phoneticPr fontId="4" type="noConversion"/>
  </si>
  <si>
    <t>조사</t>
    <phoneticPr fontId="4" type="noConversion"/>
  </si>
  <si>
    <t>고            재            처            리</t>
    <phoneticPr fontId="4" type="noConversion"/>
  </si>
  <si>
    <t>천원이하절사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</si>
</sst>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 "/>
    <numFmt numFmtId="178" formatCode="#,###;\-#,###"/>
    <numFmt numFmtId="179" formatCode="0.0"/>
    <numFmt numFmtId="180" formatCode="0.000"/>
    <numFmt numFmtId="181" formatCode="&quot;r금액 :&quot;\ #,##0"/>
    <numFmt numFmtId="182" formatCode="0.0%"/>
    <numFmt numFmtId="183" formatCode="0.000%"/>
    <numFmt numFmtId="184" formatCode="#,###&quot;:관급&quot;"/>
    <numFmt numFmtId="185" formatCode="#,##0.0_ "/>
    <numFmt numFmtId="186" formatCode="#,###&quot;원절삭&quot;"/>
    <numFmt numFmtId="187" formatCode="#,###.000\ &quot;%&quot;"/>
  </numFmts>
  <fonts count="4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8"/>
      <name val="돋움체"/>
      <family val="3"/>
      <charset val="129"/>
    </font>
    <font>
      <b/>
      <sz val="12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b/>
      <sz val="24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name val="HY울릉도L"/>
      <family val="1"/>
      <charset val="129"/>
    </font>
    <font>
      <b/>
      <sz val="10"/>
      <name val="굴림"/>
      <family val="3"/>
      <charset val="129"/>
    </font>
    <font>
      <sz val="8"/>
      <name val="HY울릉도L"/>
      <family val="1"/>
      <charset val="129"/>
    </font>
    <font>
      <b/>
      <sz val="11"/>
      <name val="굴림"/>
      <family val="3"/>
      <charset val="129"/>
    </font>
    <font>
      <b/>
      <sz val="9"/>
      <name val="굴림"/>
      <family val="3"/>
      <charset val="129"/>
    </font>
    <font>
      <sz val="11"/>
      <name val="바탕"/>
      <family val="1"/>
      <charset val="129"/>
    </font>
    <font>
      <sz val="11"/>
      <name val="옛체"/>
      <family val="1"/>
      <charset val="129"/>
    </font>
    <font>
      <b/>
      <sz val="8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8"/>
      <color indexed="12"/>
      <name val="굴림"/>
      <family val="3"/>
      <charset val="129"/>
    </font>
    <font>
      <b/>
      <sz val="8"/>
      <color indexed="12"/>
      <name val="굴림"/>
      <family val="3"/>
      <charset val="129"/>
    </font>
    <font>
      <b/>
      <sz val="9"/>
      <color indexed="12"/>
      <name val="굴림"/>
      <family val="3"/>
      <charset val="129"/>
    </font>
    <font>
      <sz val="12"/>
      <name val="바탕체"/>
      <family val="1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DE1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9">
    <xf numFmtId="0" fontId="0" fillId="0" borderId="0"/>
    <xf numFmtId="41" fontId="3" fillId="0" borderId="0" applyFont="0" applyFill="0" applyBorder="0" applyAlignment="0" applyProtection="0"/>
    <xf numFmtId="0" fontId="2" fillId="0" borderId="0">
      <alignment vertical="center"/>
    </xf>
    <xf numFmtId="0" fontId="3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1" fillId="0" borderId="0">
      <alignment vertical="center"/>
    </xf>
    <xf numFmtId="9" fontId="46" fillId="0" borderId="0" applyFont="0" applyFill="0" applyBorder="0" applyAlignment="0" applyProtection="0"/>
  </cellStyleXfs>
  <cellXfs count="672">
    <xf numFmtId="0" fontId="0" fillId="0" borderId="0" xfId="0"/>
    <xf numFmtId="49" fontId="6" fillId="0" borderId="0" xfId="0" applyNumberFormat="1" applyFont="1" applyAlignment="1">
      <alignment horizontal="left"/>
    </xf>
    <xf numFmtId="0" fontId="6" fillId="0" borderId="0" xfId="0" applyFont="1"/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/>
    <xf numFmtId="49" fontId="6" fillId="0" borderId="1" xfId="0" applyNumberFormat="1" applyFont="1" applyBorder="1" applyAlignment="1"/>
    <xf numFmtId="49" fontId="6" fillId="0" borderId="0" xfId="0" applyNumberFormat="1" applyFont="1" applyAlignment="1"/>
    <xf numFmtId="49" fontId="6" fillId="0" borderId="0" xfId="0" applyNumberFormat="1" applyFont="1" applyAlignment="1" applyProtection="1"/>
    <xf numFmtId="0" fontId="6" fillId="0" borderId="0" xfId="0" applyNumberFormat="1" applyFont="1" applyAlignment="1"/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0" fontId="6" fillId="0" borderId="3" xfId="0" applyNumberFormat="1" applyFont="1" applyBorder="1"/>
    <xf numFmtId="0" fontId="6" fillId="0" borderId="1" xfId="0" applyNumberFormat="1" applyFont="1" applyBorder="1"/>
    <xf numFmtId="0" fontId="6" fillId="0" borderId="1" xfId="0" applyNumberFormat="1" applyFont="1" applyBorder="1" applyAlignment="1"/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right"/>
    </xf>
    <xf numFmtId="178" fontId="6" fillId="0" borderId="0" xfId="0" applyNumberFormat="1" applyFont="1" applyAlignment="1"/>
    <xf numFmtId="178" fontId="6" fillId="0" borderId="3" xfId="0" applyNumberFormat="1" applyFont="1" applyBorder="1" applyAlignment="1"/>
    <xf numFmtId="178" fontId="6" fillId="0" borderId="1" xfId="0" applyNumberFormat="1" applyFont="1" applyBorder="1" applyAlignment="1"/>
    <xf numFmtId="178" fontId="6" fillId="0" borderId="0" xfId="0" applyNumberFormat="1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0" borderId="2" xfId="0" applyNumberFormat="1" applyFont="1" applyBorder="1"/>
    <xf numFmtId="178" fontId="6" fillId="0" borderId="2" xfId="0" applyNumberFormat="1" applyFont="1" applyBorder="1" applyAlignment="1"/>
    <xf numFmtId="49" fontId="6" fillId="0" borderId="0" xfId="0" applyNumberFormat="1" applyFont="1" applyAlignment="1" applyProtection="1">
      <alignment horizontal="center" vertical="center"/>
    </xf>
    <xf numFmtId="0" fontId="6" fillId="0" borderId="1" xfId="0" applyFont="1" applyBorder="1" applyAlignment="1"/>
    <xf numFmtId="49" fontId="6" fillId="0" borderId="0" xfId="0" applyNumberFormat="1" applyFont="1" applyAlignment="1"/>
    <xf numFmtId="0" fontId="6" fillId="0" borderId="0" xfId="0" applyNumberFormat="1" applyFont="1" applyAlignment="1"/>
    <xf numFmtId="0" fontId="10" fillId="0" borderId="16" xfId="2" applyFont="1" applyBorder="1">
      <alignment vertical="center"/>
    </xf>
    <xf numFmtId="0" fontId="11" fillId="0" borderId="0" xfId="2" applyFont="1">
      <alignment vertical="center"/>
    </xf>
    <xf numFmtId="0" fontId="18" fillId="0" borderId="0" xfId="2" applyFont="1">
      <alignment vertical="center"/>
    </xf>
    <xf numFmtId="0" fontId="10" fillId="0" borderId="0" xfId="2" applyFont="1">
      <alignment vertical="center"/>
    </xf>
    <xf numFmtId="0" fontId="19" fillId="4" borderId="18" xfId="2" applyFont="1" applyFill="1" applyBorder="1">
      <alignment vertical="center"/>
    </xf>
    <xf numFmtId="0" fontId="19" fillId="4" borderId="19" xfId="2" applyFont="1" applyFill="1" applyBorder="1">
      <alignment vertical="center"/>
    </xf>
    <xf numFmtId="0" fontId="19" fillId="4" borderId="20" xfId="2" applyFont="1" applyFill="1" applyBorder="1">
      <alignment vertical="center"/>
    </xf>
    <xf numFmtId="0" fontId="19" fillId="4" borderId="21" xfId="2" applyFont="1" applyFill="1" applyBorder="1">
      <alignment vertical="center"/>
    </xf>
    <xf numFmtId="0" fontId="2" fillId="0" borderId="0" xfId="2">
      <alignment vertical="center"/>
    </xf>
    <xf numFmtId="0" fontId="19" fillId="4" borderId="25" xfId="2" applyFont="1" applyFill="1" applyBorder="1">
      <alignment vertical="center"/>
    </xf>
    <xf numFmtId="0" fontId="19" fillId="4" borderId="0" xfId="2" applyFont="1" applyFill="1">
      <alignment vertical="center"/>
    </xf>
    <xf numFmtId="0" fontId="19" fillId="4" borderId="26" xfId="2" applyFont="1" applyFill="1" applyBorder="1">
      <alignment vertical="center"/>
    </xf>
    <xf numFmtId="0" fontId="19" fillId="4" borderId="27" xfId="2" applyFont="1" applyFill="1" applyBorder="1">
      <alignment vertical="center"/>
    </xf>
    <xf numFmtId="0" fontId="22" fillId="4" borderId="25" xfId="2" applyFont="1" applyFill="1" applyBorder="1">
      <alignment vertical="center"/>
    </xf>
    <xf numFmtId="0" fontId="22" fillId="4" borderId="0" xfId="2" applyFont="1" applyFill="1">
      <alignment vertical="center"/>
    </xf>
    <xf numFmtId="0" fontId="22" fillId="4" borderId="26" xfId="2" applyFont="1" applyFill="1" applyBorder="1">
      <alignment vertical="center"/>
    </xf>
    <xf numFmtId="0" fontId="22" fillId="4" borderId="27" xfId="2" applyFont="1" applyFill="1" applyBorder="1">
      <alignment vertical="center"/>
    </xf>
    <xf numFmtId="0" fontId="22" fillId="4" borderId="44" xfId="2" applyFont="1" applyFill="1" applyBorder="1">
      <alignment vertical="center"/>
    </xf>
    <xf numFmtId="0" fontId="22" fillId="4" borderId="11" xfId="2" applyFont="1" applyFill="1" applyBorder="1">
      <alignment vertical="center"/>
    </xf>
    <xf numFmtId="0" fontId="22" fillId="4" borderId="39" xfId="2" applyFont="1" applyFill="1" applyBorder="1">
      <alignment vertical="center"/>
    </xf>
    <xf numFmtId="0" fontId="22" fillId="4" borderId="38" xfId="2" applyFont="1" applyFill="1" applyBorder="1">
      <alignment vertical="center"/>
    </xf>
    <xf numFmtId="0" fontId="28" fillId="0" borderId="0" xfId="2" applyFont="1">
      <alignment vertical="center"/>
    </xf>
    <xf numFmtId="0" fontId="28" fillId="0" borderId="11" xfId="2" applyFont="1" applyBorder="1">
      <alignment vertical="center"/>
    </xf>
    <xf numFmtId="0" fontId="22" fillId="0" borderId="25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25" xfId="2" applyFont="1" applyBorder="1">
      <alignment vertical="center"/>
    </xf>
    <xf numFmtId="0" fontId="22" fillId="0" borderId="0" xfId="2" applyFont="1">
      <alignment vertical="center"/>
    </xf>
    <xf numFmtId="0" fontId="22" fillId="0" borderId="28" xfId="2" applyFont="1" applyBorder="1">
      <alignment vertical="center"/>
    </xf>
    <xf numFmtId="0" fontId="2" fillId="0" borderId="25" xfId="2" applyBorder="1">
      <alignment vertical="center"/>
    </xf>
    <xf numFmtId="0" fontId="2" fillId="0" borderId="28" xfId="2" applyBorder="1">
      <alignment vertical="center"/>
    </xf>
    <xf numFmtId="0" fontId="2" fillId="0" borderId="58" xfId="2" applyBorder="1">
      <alignment vertical="center"/>
    </xf>
    <xf numFmtId="0" fontId="2" fillId="0" borderId="17" xfId="2" applyBorder="1">
      <alignment vertical="center"/>
    </xf>
    <xf numFmtId="0" fontId="2" fillId="0" borderId="59" xfId="2" applyBorder="1">
      <alignment vertical="center"/>
    </xf>
    <xf numFmtId="0" fontId="35" fillId="0" borderId="0" xfId="4" applyFont="1" applyAlignment="1">
      <alignment vertical="center"/>
    </xf>
    <xf numFmtId="0" fontId="36" fillId="0" borderId="1" xfId="4" applyFont="1" applyBorder="1" applyAlignment="1">
      <alignment horizontal="center" vertical="center" shrinkToFit="1"/>
    </xf>
    <xf numFmtId="0" fontId="36" fillId="0" borderId="2" xfId="4" applyFont="1" applyBorder="1" applyAlignment="1">
      <alignment horizontal="center" vertical="center" shrinkToFit="1"/>
    </xf>
    <xf numFmtId="0" fontId="36" fillId="0" borderId="82" xfId="4" applyFont="1" applyBorder="1" applyAlignment="1">
      <alignment horizontal="center" vertical="center" shrinkToFit="1"/>
    </xf>
    <xf numFmtId="41" fontId="36" fillId="0" borderId="84" xfId="5" applyFont="1" applyBorder="1" applyAlignment="1">
      <alignment horizontal="center" vertical="center" shrinkToFit="1"/>
    </xf>
    <xf numFmtId="41" fontId="39" fillId="0" borderId="82" xfId="5" applyFont="1" applyBorder="1" applyAlignment="1">
      <alignment horizontal="right" vertical="center" shrinkToFit="1"/>
    </xf>
    <xf numFmtId="41" fontId="39" fillId="0" borderId="83" xfId="5" applyFont="1" applyBorder="1" applyAlignment="1">
      <alignment horizontal="center" vertical="center" shrinkToFit="1"/>
    </xf>
    <xf numFmtId="41" fontId="39" fillId="0" borderId="83" xfId="5" applyFont="1" applyBorder="1" applyAlignment="1">
      <alignment vertical="center" shrinkToFit="1"/>
    </xf>
    <xf numFmtId="0" fontId="39" fillId="0" borderId="83" xfId="4" applyFont="1" applyBorder="1" applyAlignment="1">
      <alignment horizontal="center" vertical="center" shrinkToFit="1"/>
    </xf>
    <xf numFmtId="41" fontId="39" fillId="0" borderId="84" xfId="5" applyFont="1" applyBorder="1" applyAlignment="1">
      <alignment horizontal="center" vertical="center" shrinkToFit="1"/>
    </xf>
    <xf numFmtId="0" fontId="39" fillId="0" borderId="81" xfId="4" applyFont="1" applyBorder="1" applyAlignment="1">
      <alignment vertical="center" shrinkToFit="1"/>
    </xf>
    <xf numFmtId="0" fontId="36" fillId="0" borderId="47" xfId="4" applyFont="1" applyBorder="1" applyAlignment="1">
      <alignment horizontal="center" vertical="center" shrinkToFit="1"/>
    </xf>
    <xf numFmtId="0" fontId="36" fillId="0" borderId="86" xfId="4" applyFont="1" applyBorder="1" applyAlignment="1">
      <alignment horizontal="center" vertical="center" shrinkToFit="1"/>
    </xf>
    <xf numFmtId="41" fontId="36" fillId="0" borderId="88" xfId="5" applyFont="1" applyBorder="1" applyAlignment="1">
      <alignment horizontal="center" vertical="center" shrinkToFit="1"/>
    </xf>
    <xf numFmtId="41" fontId="39" fillId="0" borderId="86" xfId="5" applyFont="1" applyBorder="1" applyAlignment="1">
      <alignment horizontal="right" vertical="center" shrinkToFit="1"/>
    </xf>
    <xf numFmtId="41" fontId="39" fillId="0" borderId="87" xfId="5" applyFont="1" applyBorder="1" applyAlignment="1">
      <alignment horizontal="center" vertical="center" shrinkToFit="1"/>
    </xf>
    <xf numFmtId="41" fontId="39" fillId="0" borderId="87" xfId="5" applyFont="1" applyBorder="1" applyAlignment="1">
      <alignment vertical="center" shrinkToFit="1"/>
    </xf>
    <xf numFmtId="0" fontId="39" fillId="0" borderId="87" xfId="4" applyFont="1" applyBorder="1" applyAlignment="1">
      <alignment vertical="center" shrinkToFit="1"/>
    </xf>
    <xf numFmtId="41" fontId="39" fillId="0" borderId="88" xfId="5" applyFont="1" applyBorder="1" applyAlignment="1">
      <alignment horizontal="center" vertical="center" shrinkToFit="1"/>
    </xf>
    <xf numFmtId="0" fontId="39" fillId="0" borderId="85" xfId="4" applyFont="1" applyBorder="1" applyAlignment="1">
      <alignment vertical="center" shrinkToFit="1"/>
    </xf>
    <xf numFmtId="41" fontId="35" fillId="0" borderId="0" xfId="4" applyNumberFormat="1" applyFont="1" applyAlignment="1">
      <alignment vertical="center"/>
    </xf>
    <xf numFmtId="0" fontId="40" fillId="0" borderId="89" xfId="4" applyFont="1" applyBorder="1" applyAlignment="1">
      <alignment horizontal="center" vertical="center" wrapText="1" shrinkToFit="1"/>
    </xf>
    <xf numFmtId="0" fontId="36" fillId="0" borderId="90" xfId="4" applyFont="1" applyBorder="1" applyAlignment="1">
      <alignment horizontal="center" vertical="center" shrinkToFit="1"/>
    </xf>
    <xf numFmtId="41" fontId="36" fillId="0" borderId="92" xfId="5" applyFont="1" applyBorder="1" applyAlignment="1">
      <alignment horizontal="center" vertical="center" shrinkToFit="1"/>
    </xf>
    <xf numFmtId="41" fontId="39" fillId="0" borderId="90" xfId="5" applyFont="1" applyBorder="1" applyAlignment="1">
      <alignment horizontal="right" vertical="center" shrinkToFit="1"/>
    </xf>
    <xf numFmtId="41" fontId="39" fillId="0" borderId="91" xfId="5" applyFont="1" applyBorder="1" applyAlignment="1">
      <alignment horizontal="center" vertical="center" shrinkToFit="1"/>
    </xf>
    <xf numFmtId="41" fontId="39" fillId="0" borderId="91" xfId="5" applyFont="1" applyBorder="1" applyAlignment="1">
      <alignment vertical="center" shrinkToFit="1"/>
    </xf>
    <xf numFmtId="0" fontId="39" fillId="0" borderId="91" xfId="4" applyFont="1" applyBorder="1" applyAlignment="1">
      <alignment vertical="center" shrinkToFit="1"/>
    </xf>
    <xf numFmtId="41" fontId="39" fillId="0" borderId="92" xfId="5" applyFont="1" applyBorder="1" applyAlignment="1">
      <alignment horizontal="center" vertical="center" shrinkToFit="1"/>
    </xf>
    <xf numFmtId="0" fontId="39" fillId="0" borderId="89" xfId="4" applyFont="1" applyBorder="1" applyAlignment="1">
      <alignment vertical="center" shrinkToFit="1"/>
    </xf>
    <xf numFmtId="41" fontId="41" fillId="0" borderId="82" xfId="5" applyFont="1" applyBorder="1" applyAlignment="1">
      <alignment horizontal="right" vertical="center" shrinkToFit="1"/>
    </xf>
    <xf numFmtId="41" fontId="41" fillId="0" borderId="83" xfId="5" applyFont="1" applyBorder="1" applyAlignment="1">
      <alignment horizontal="center" vertical="center" shrinkToFit="1"/>
    </xf>
    <xf numFmtId="41" fontId="41" fillId="0" borderId="83" xfId="5" applyFont="1" applyBorder="1" applyAlignment="1">
      <alignment vertical="center" shrinkToFit="1"/>
    </xf>
    <xf numFmtId="0" fontId="41" fillId="0" borderId="83" xfId="4" applyFont="1" applyBorder="1" applyAlignment="1">
      <alignment vertical="center" shrinkToFit="1"/>
    </xf>
    <xf numFmtId="41" fontId="41" fillId="0" borderId="86" xfId="5" applyFont="1" applyBorder="1" applyAlignment="1">
      <alignment horizontal="right" vertical="center" shrinkToFit="1"/>
    </xf>
    <xf numFmtId="41" fontId="41" fillId="0" borderId="87" xfId="5" applyFont="1" applyBorder="1" applyAlignment="1">
      <alignment horizontal="center" vertical="center" shrinkToFit="1"/>
    </xf>
    <xf numFmtId="182" fontId="41" fillId="0" borderId="87" xfId="6" applyNumberFormat="1" applyFont="1" applyBorder="1" applyAlignment="1">
      <alignment vertical="center" shrinkToFit="1"/>
    </xf>
    <xf numFmtId="182" fontId="41" fillId="0" borderId="87" xfId="5" applyNumberFormat="1" applyFont="1" applyBorder="1" applyAlignment="1">
      <alignment vertical="center" shrinkToFit="1"/>
    </xf>
    <xf numFmtId="41" fontId="41" fillId="0" borderId="87" xfId="5" applyFont="1" applyBorder="1" applyAlignment="1">
      <alignment horizontal="left" vertical="center" shrinkToFit="1"/>
    </xf>
    <xf numFmtId="0" fontId="41" fillId="0" borderId="87" xfId="4" applyFont="1" applyBorder="1" applyAlignment="1">
      <alignment vertical="center" shrinkToFit="1"/>
    </xf>
    <xf numFmtId="41" fontId="39" fillId="0" borderId="88" xfId="5" applyFont="1" applyBorder="1" applyAlignment="1">
      <alignment horizontal="left" vertical="center" shrinkToFit="1"/>
    </xf>
    <xf numFmtId="41" fontId="41" fillId="0" borderId="90" xfId="5" applyFont="1" applyBorder="1" applyAlignment="1">
      <alignment horizontal="right" vertical="center" shrinkToFit="1"/>
    </xf>
    <xf numFmtId="41" fontId="41" fillId="0" borderId="91" xfId="5" applyFont="1" applyBorder="1" applyAlignment="1">
      <alignment horizontal="center" vertical="center" shrinkToFit="1"/>
    </xf>
    <xf numFmtId="10" fontId="41" fillId="0" borderId="91" xfId="6" applyNumberFormat="1" applyFont="1" applyBorder="1" applyAlignment="1">
      <alignment vertical="center" shrinkToFit="1"/>
    </xf>
    <xf numFmtId="10" fontId="41" fillId="0" borderId="91" xfId="5" applyNumberFormat="1" applyFont="1" applyBorder="1" applyAlignment="1">
      <alignment vertical="center" shrinkToFit="1"/>
    </xf>
    <xf numFmtId="0" fontId="41" fillId="0" borderId="91" xfId="4" applyFont="1" applyBorder="1" applyAlignment="1">
      <alignment vertical="center" shrinkToFit="1"/>
    </xf>
    <xf numFmtId="0" fontId="41" fillId="0" borderId="87" xfId="4" applyFont="1" applyBorder="1" applyAlignment="1">
      <alignment horizontal="right" vertical="center" shrinkToFit="1"/>
    </xf>
    <xf numFmtId="0" fontId="42" fillId="0" borderId="0" xfId="4" applyFont="1" applyAlignment="1">
      <alignment vertical="center"/>
    </xf>
    <xf numFmtId="41" fontId="40" fillId="0" borderId="87" xfId="5" applyFont="1" applyBorder="1" applyAlignment="1">
      <alignment horizontal="center" vertical="center" shrinkToFit="1"/>
    </xf>
    <xf numFmtId="41" fontId="41" fillId="0" borderId="87" xfId="5" applyFont="1" applyBorder="1" applyAlignment="1">
      <alignment horizontal="right" vertical="center" shrinkToFit="1"/>
    </xf>
    <xf numFmtId="184" fontId="43" fillId="0" borderId="85" xfId="4" applyNumberFormat="1" applyFont="1" applyBorder="1" applyAlignment="1">
      <alignment vertical="center" shrinkToFit="1"/>
    </xf>
    <xf numFmtId="176" fontId="41" fillId="0" borderId="87" xfId="5" applyNumberFormat="1" applyFont="1" applyBorder="1" applyAlignment="1">
      <alignment horizontal="center" vertical="center" shrinkToFit="1"/>
    </xf>
    <xf numFmtId="185" fontId="41" fillId="0" borderId="87" xfId="5" applyNumberFormat="1" applyFont="1" applyBorder="1" applyAlignment="1">
      <alignment horizontal="center" vertical="center" shrinkToFit="1"/>
    </xf>
    <xf numFmtId="185" fontId="41" fillId="0" borderId="88" xfId="5" applyNumberFormat="1" applyFont="1" applyBorder="1" applyAlignment="1">
      <alignment horizontal="center" vertical="center" shrinkToFit="1"/>
    </xf>
    <xf numFmtId="184" fontId="44" fillId="0" borderId="85" xfId="4" applyNumberFormat="1" applyFont="1" applyBorder="1" applyAlignment="1">
      <alignment vertical="center" shrinkToFit="1"/>
    </xf>
    <xf numFmtId="0" fontId="44" fillId="0" borderId="85" xfId="4" applyFont="1" applyBorder="1" applyAlignment="1">
      <alignment horizontal="right" vertical="center" shrinkToFit="1"/>
    </xf>
    <xf numFmtId="0" fontId="36" fillId="0" borderId="12" xfId="4" applyFont="1" applyBorder="1" applyAlignment="1">
      <alignment horizontal="center" vertical="center" shrinkToFit="1"/>
    </xf>
    <xf numFmtId="0" fontId="41" fillId="0" borderId="91" xfId="4" applyFont="1" applyBorder="1" applyAlignment="1">
      <alignment horizontal="right" vertical="center" shrinkToFit="1"/>
    </xf>
    <xf numFmtId="41" fontId="41" fillId="0" borderId="15" xfId="5" applyFont="1" applyBorder="1" applyAlignment="1">
      <alignment horizontal="center" vertical="center" shrinkToFit="1"/>
    </xf>
    <xf numFmtId="0" fontId="41" fillId="0" borderId="15" xfId="4" applyFont="1" applyBorder="1" applyAlignment="1">
      <alignment horizontal="right" vertical="center" shrinkToFit="1"/>
    </xf>
    <xf numFmtId="41" fontId="39" fillId="0" borderId="14" xfId="5" applyFont="1" applyBorder="1" applyAlignment="1">
      <alignment horizontal="center" vertical="center" shrinkToFit="1"/>
    </xf>
    <xf numFmtId="0" fontId="39" fillId="0" borderId="1" xfId="4" applyFont="1" applyBorder="1" applyAlignment="1">
      <alignment vertical="center" shrinkToFit="1"/>
    </xf>
    <xf numFmtId="41" fontId="41" fillId="0" borderId="15" xfId="5" applyFont="1" applyBorder="1" applyAlignment="1">
      <alignment horizontal="left" vertical="center" shrinkToFit="1"/>
    </xf>
    <xf numFmtId="41" fontId="39" fillId="0" borderId="14" xfId="5" applyFont="1" applyBorder="1" applyAlignment="1">
      <alignment horizontal="left" vertical="center" shrinkToFit="1"/>
    </xf>
    <xf numFmtId="41" fontId="41" fillId="0" borderId="15" xfId="5" applyFont="1" applyBorder="1" applyAlignment="1">
      <alignment horizontal="left" vertical="center"/>
    </xf>
    <xf numFmtId="0" fontId="41" fillId="0" borderId="15" xfId="4" applyFont="1" applyBorder="1" applyAlignment="1">
      <alignment vertical="center"/>
    </xf>
    <xf numFmtId="186" fontId="43" fillId="0" borderId="1" xfId="4" applyNumberFormat="1" applyFont="1" applyBorder="1" applyAlignment="1">
      <alignment vertical="center" shrinkToFit="1"/>
    </xf>
    <xf numFmtId="0" fontId="41" fillId="0" borderId="15" xfId="4" applyFont="1" applyBorder="1" applyAlignment="1">
      <alignment vertical="center" shrinkToFit="1"/>
    </xf>
    <xf numFmtId="41" fontId="39" fillId="0" borderId="15" xfId="5" applyFont="1" applyBorder="1" applyAlignment="1">
      <alignment horizontal="center" vertical="center" shrinkToFit="1"/>
    </xf>
    <xf numFmtId="0" fontId="39" fillId="0" borderId="15" xfId="4" applyFont="1" applyBorder="1" applyAlignment="1">
      <alignment vertical="center" shrinkToFit="1"/>
    </xf>
    <xf numFmtId="41" fontId="35" fillId="0" borderId="0" xfId="1" applyFont="1" applyAlignment="1">
      <alignment vertical="center"/>
    </xf>
    <xf numFmtId="41" fontId="36" fillId="0" borderId="0" xfId="5" applyFont="1" applyAlignment="1">
      <alignment vertical="center"/>
    </xf>
    <xf numFmtId="41" fontId="36" fillId="0" borderId="13" xfId="5" applyFont="1" applyBorder="1" applyAlignment="1">
      <alignment vertical="center"/>
    </xf>
    <xf numFmtId="41" fontId="36" fillId="0" borderId="15" xfId="5" applyFont="1" applyBorder="1" applyAlignment="1">
      <alignment vertical="center"/>
    </xf>
    <xf numFmtId="187" fontId="36" fillId="0" borderId="14" xfId="5" applyNumberFormat="1" applyFont="1" applyBorder="1" applyAlignment="1">
      <alignment vertical="center"/>
    </xf>
    <xf numFmtId="41" fontId="47" fillId="0" borderId="83" xfId="5" applyFont="1" applyBorder="1" applyAlignment="1">
      <alignment horizontal="center" vertical="center" shrinkToFit="1"/>
    </xf>
    <xf numFmtId="41" fontId="47" fillId="0" borderId="87" xfId="5" applyFont="1" applyBorder="1" applyAlignment="1">
      <alignment horizontal="center" vertical="center" shrinkToFit="1"/>
    </xf>
    <xf numFmtId="41" fontId="47" fillId="0" borderId="91" xfId="5" applyFont="1" applyBorder="1" applyAlignment="1">
      <alignment horizontal="center" vertical="center" shrinkToFit="1"/>
    </xf>
    <xf numFmtId="41" fontId="36" fillId="8" borderId="0" xfId="5" applyFont="1" applyFill="1" applyAlignment="1">
      <alignment vertical="center"/>
    </xf>
    <xf numFmtId="0" fontId="39" fillId="0" borderId="1" xfId="4" applyFont="1" applyBorder="1" applyAlignment="1">
      <alignment horizontal="center" vertical="center" shrinkToFit="1"/>
    </xf>
    <xf numFmtId="0" fontId="36" fillId="0" borderId="10" xfId="4" applyFont="1" applyBorder="1" applyAlignment="1">
      <alignment horizontal="center" vertical="center" shrinkToFit="1"/>
    </xf>
    <xf numFmtId="0" fontId="36" fillId="0" borderId="96" xfId="4" applyFont="1" applyBorder="1" applyAlignment="1">
      <alignment horizontal="center" vertical="center" shrinkToFit="1"/>
    </xf>
    <xf numFmtId="0" fontId="36" fillId="0" borderId="97" xfId="4" applyFont="1" applyBorder="1" applyAlignment="1">
      <alignment horizontal="center" vertical="center" shrinkToFit="1"/>
    </xf>
    <xf numFmtId="0" fontId="36" fillId="8" borderId="7" xfId="4" applyFont="1" applyFill="1" applyBorder="1" applyAlignment="1">
      <alignment horizontal="center" vertical="center" shrinkToFit="1"/>
    </xf>
    <xf numFmtId="0" fontId="48" fillId="0" borderId="81" xfId="4" applyFont="1" applyBorder="1" applyAlignment="1">
      <alignment horizontal="center" vertical="center" wrapText="1" shrinkToFit="1"/>
    </xf>
    <xf numFmtId="0" fontId="48" fillId="0" borderId="85" xfId="4" applyFont="1" applyBorder="1" applyAlignment="1">
      <alignment horizontal="center" vertical="center" wrapText="1" shrinkToFit="1"/>
    </xf>
    <xf numFmtId="0" fontId="48" fillId="0" borderId="89" xfId="4" applyFont="1" applyBorder="1" applyAlignment="1">
      <alignment horizontal="center" vertical="center" wrapText="1" shrinkToFit="1"/>
    </xf>
    <xf numFmtId="0" fontId="47" fillId="0" borderId="3" xfId="4" applyFont="1" applyBorder="1" applyAlignment="1">
      <alignment horizontal="center" vertical="center" shrinkToFit="1"/>
    </xf>
    <xf numFmtId="0" fontId="36" fillId="0" borderId="13" xfId="4" applyFont="1" applyBorder="1" applyAlignment="1">
      <alignment horizontal="center" vertical="center" shrinkToFit="1"/>
    </xf>
    <xf numFmtId="3" fontId="41" fillId="0" borderId="87" xfId="4" applyNumberFormat="1" applyFont="1" applyBorder="1" applyAlignment="1">
      <alignment horizontal="left" vertical="center" shrinkToFit="1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2" fillId="0" borderId="25" xfId="2" applyFont="1" applyBorder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58" xfId="2" applyFont="1" applyBorder="1" applyAlignment="1">
      <alignment horizontal="left" vertical="center"/>
    </xf>
    <xf numFmtId="0" fontId="22" fillId="0" borderId="17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" fillId="0" borderId="25" xfId="2" applyBorder="1" applyAlignment="1">
      <alignment horizontal="left" vertical="center"/>
    </xf>
    <xf numFmtId="0" fontId="2" fillId="0" borderId="0" xfId="2" applyAlignment="1">
      <alignment horizontal="left" vertical="center"/>
    </xf>
    <xf numFmtId="0" fontId="2" fillId="0" borderId="28" xfId="2" applyBorder="1" applyAlignment="1">
      <alignment horizontal="left" vertical="center"/>
    </xf>
    <xf numFmtId="0" fontId="2" fillId="6" borderId="25" xfId="2" applyFill="1" applyBorder="1" applyAlignment="1">
      <alignment horizontal="left" vertical="center" wrapText="1"/>
    </xf>
    <xf numFmtId="0" fontId="2" fillId="6" borderId="0" xfId="2" applyFill="1" applyAlignment="1">
      <alignment horizontal="left" vertical="center"/>
    </xf>
    <xf numFmtId="0" fontId="2" fillId="6" borderId="28" xfId="2" applyFill="1" applyBorder="1" applyAlignment="1">
      <alignment horizontal="left" vertical="center"/>
    </xf>
    <xf numFmtId="0" fontId="2" fillId="6" borderId="25" xfId="2" applyFill="1" applyBorder="1" applyAlignment="1">
      <alignment horizontal="left" vertical="center"/>
    </xf>
    <xf numFmtId="0" fontId="30" fillId="6" borderId="18" xfId="2" applyFont="1" applyFill="1" applyBorder="1" applyAlignment="1">
      <alignment horizontal="left" vertical="center"/>
    </xf>
    <xf numFmtId="0" fontId="30" fillId="6" borderId="19" xfId="2" applyFont="1" applyFill="1" applyBorder="1" applyAlignment="1">
      <alignment horizontal="left" vertical="center"/>
    </xf>
    <xf numFmtId="0" fontId="30" fillId="6" borderId="22" xfId="2" applyFont="1" applyFill="1" applyBorder="1" applyAlignment="1">
      <alignment horizontal="left" vertical="center"/>
    </xf>
    <xf numFmtId="0" fontId="30" fillId="6" borderId="25" xfId="2" applyFont="1" applyFill="1" applyBorder="1" applyAlignment="1">
      <alignment horizontal="left" vertical="center"/>
    </xf>
    <xf numFmtId="0" fontId="30" fillId="6" borderId="0" xfId="2" applyFont="1" applyFill="1" applyAlignment="1">
      <alignment horizontal="left" vertical="center"/>
    </xf>
    <xf numFmtId="0" fontId="30" fillId="6" borderId="28" xfId="2" applyFont="1" applyFill="1" applyBorder="1" applyAlignment="1">
      <alignment horizontal="left" vertical="center"/>
    </xf>
    <xf numFmtId="0" fontId="2" fillId="0" borderId="79" xfId="2" applyBorder="1" applyAlignment="1">
      <alignment horizontal="center" vertical="center" shrinkToFit="1"/>
    </xf>
    <xf numFmtId="0" fontId="2" fillId="0" borderId="15" xfId="2" applyBorder="1" applyAlignment="1">
      <alignment horizontal="center" vertical="center" shrinkToFit="1"/>
    </xf>
    <xf numFmtId="0" fontId="2" fillId="0" borderId="80" xfId="2" applyBorder="1" applyAlignment="1">
      <alignment horizontal="center" vertical="center" shrinkToFit="1"/>
    </xf>
    <xf numFmtId="0" fontId="29" fillId="5" borderId="51" xfId="2" applyFont="1" applyFill="1" applyBorder="1" applyAlignment="1">
      <alignment horizontal="center" vertical="center" shrinkToFit="1"/>
    </xf>
    <xf numFmtId="0" fontId="29" fillId="5" borderId="1" xfId="2" applyFont="1" applyFill="1" applyBorder="1" applyAlignment="1">
      <alignment horizontal="center" vertical="center" shrinkToFit="1"/>
    </xf>
    <xf numFmtId="0" fontId="29" fillId="5" borderId="50" xfId="2" applyFont="1" applyFill="1" applyBorder="1" applyAlignment="1">
      <alignment horizontal="center" vertical="center" shrinkToFit="1"/>
    </xf>
    <xf numFmtId="0" fontId="22" fillId="0" borderId="55" xfId="2" applyFont="1" applyBorder="1" applyAlignment="1">
      <alignment horizontal="left" vertical="center"/>
    </xf>
    <xf numFmtId="0" fontId="22" fillId="0" borderId="56" xfId="2" applyFont="1" applyBorder="1" applyAlignment="1">
      <alignment horizontal="left" vertical="center"/>
    </xf>
    <xf numFmtId="0" fontId="22" fillId="0" borderId="57" xfId="2" applyFont="1" applyBorder="1" applyAlignment="1">
      <alignment horizontal="left" vertical="center"/>
    </xf>
    <xf numFmtId="0" fontId="29" fillId="0" borderId="25" xfId="2" applyFont="1" applyBorder="1" applyAlignment="1">
      <alignment horizontal="left" vertical="center"/>
    </xf>
    <xf numFmtId="0" fontId="29" fillId="0" borderId="0" xfId="2" applyFont="1" applyAlignment="1">
      <alignment horizontal="left" vertical="center"/>
    </xf>
    <xf numFmtId="0" fontId="29" fillId="0" borderId="28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" fillId="0" borderId="8" xfId="2" applyBorder="1" applyAlignment="1">
      <alignment horizontal="left" vertical="center"/>
    </xf>
    <xf numFmtId="0" fontId="2" fillId="0" borderId="33" xfId="2" applyBorder="1" applyAlignment="1">
      <alignment horizontal="left" vertical="center"/>
    </xf>
    <xf numFmtId="0" fontId="31" fillId="6" borderId="18" xfId="2" applyFont="1" applyFill="1" applyBorder="1" applyAlignment="1">
      <alignment horizontal="left" vertical="center"/>
    </xf>
    <xf numFmtId="0" fontId="31" fillId="6" borderId="19" xfId="2" applyFont="1" applyFill="1" applyBorder="1" applyAlignment="1">
      <alignment horizontal="left" vertical="center"/>
    </xf>
    <xf numFmtId="0" fontId="31" fillId="6" borderId="22" xfId="2" applyFont="1" applyFill="1" applyBorder="1" applyAlignment="1">
      <alignment horizontal="left" vertical="center"/>
    </xf>
    <xf numFmtId="0" fontId="31" fillId="6" borderId="25" xfId="2" applyFont="1" applyFill="1" applyBorder="1" applyAlignment="1">
      <alignment horizontal="left" vertical="center"/>
    </xf>
    <xf numFmtId="0" fontId="31" fillId="6" borderId="0" xfId="2" applyFont="1" applyFill="1" applyAlignment="1">
      <alignment horizontal="left" vertical="center"/>
    </xf>
    <xf numFmtId="0" fontId="31" fillId="6" borderId="28" xfId="2" applyFont="1" applyFill="1" applyBorder="1" applyAlignment="1">
      <alignment horizontal="left" vertical="center"/>
    </xf>
    <xf numFmtId="0" fontId="29" fillId="6" borderId="25" xfId="2" applyFont="1" applyFill="1" applyBorder="1" applyAlignment="1">
      <alignment horizontal="left" vertical="center"/>
    </xf>
    <xf numFmtId="0" fontId="29" fillId="6" borderId="0" xfId="2" applyFont="1" applyFill="1" applyAlignment="1">
      <alignment horizontal="left" vertical="center"/>
    </xf>
    <xf numFmtId="0" fontId="29" fillId="6" borderId="28" xfId="2" applyFont="1" applyFill="1" applyBorder="1" applyAlignment="1">
      <alignment horizontal="left" vertical="center"/>
    </xf>
    <xf numFmtId="0" fontId="29" fillId="6" borderId="58" xfId="2" applyFont="1" applyFill="1" applyBorder="1" applyAlignment="1">
      <alignment horizontal="left" vertical="center"/>
    </xf>
    <xf numFmtId="0" fontId="29" fillId="6" borderId="17" xfId="2" applyFont="1" applyFill="1" applyBorder="1" applyAlignment="1">
      <alignment horizontal="left" vertical="center"/>
    </xf>
    <xf numFmtId="0" fontId="29" fillId="6" borderId="59" xfId="2" applyFont="1" applyFill="1" applyBorder="1" applyAlignment="1">
      <alignment horizontal="left" vertical="center"/>
    </xf>
    <xf numFmtId="0" fontId="2" fillId="0" borderId="58" xfId="2" applyBorder="1" applyAlignment="1">
      <alignment horizontal="left" vertical="center"/>
    </xf>
    <xf numFmtId="0" fontId="2" fillId="0" borderId="17" xfId="2" applyBorder="1" applyAlignment="1">
      <alignment horizontal="left" vertical="center"/>
    </xf>
    <xf numFmtId="0" fontId="2" fillId="0" borderId="59" xfId="2" applyBorder="1" applyAlignment="1">
      <alignment horizontal="left" vertical="center"/>
    </xf>
    <xf numFmtId="0" fontId="2" fillId="6" borderId="58" xfId="2" applyFill="1" applyBorder="1" applyAlignment="1">
      <alignment horizontal="left" vertical="center"/>
    </xf>
    <xf numFmtId="0" fontId="2" fillId="6" borderId="17" xfId="2" applyFill="1" applyBorder="1" applyAlignment="1">
      <alignment horizontal="left" vertical="center"/>
    </xf>
    <xf numFmtId="0" fontId="2" fillId="6" borderId="59" xfId="2" applyFill="1" applyBorder="1" applyAlignment="1">
      <alignment horizontal="left" vertical="center"/>
    </xf>
    <xf numFmtId="0" fontId="22" fillId="0" borderId="8" xfId="2" applyFont="1" applyBorder="1" applyAlignment="1">
      <alignment horizontal="left" vertical="center"/>
    </xf>
    <xf numFmtId="0" fontId="22" fillId="5" borderId="51" xfId="2" applyFont="1" applyFill="1" applyBorder="1" applyAlignment="1">
      <alignment horizontal="center" vertical="center" shrinkToFit="1"/>
    </xf>
    <xf numFmtId="0" fontId="22" fillId="5" borderId="1" xfId="2" applyFont="1" applyFill="1" applyBorder="1" applyAlignment="1">
      <alignment horizontal="center" vertical="center" shrinkToFit="1"/>
    </xf>
    <xf numFmtId="0" fontId="22" fillId="5" borderId="50" xfId="2" applyFont="1" applyFill="1" applyBorder="1" applyAlignment="1">
      <alignment horizontal="center" vertical="center" shrinkToFit="1"/>
    </xf>
    <xf numFmtId="0" fontId="22" fillId="0" borderId="25" xfId="2" applyFont="1" applyBorder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22" fillId="0" borderId="58" xfId="2" applyFont="1" applyBorder="1" applyAlignment="1">
      <alignment horizontal="left" vertical="center" shrinkToFit="1"/>
    </xf>
    <xf numFmtId="0" fontId="22" fillId="0" borderId="17" xfId="2" applyFont="1" applyBorder="1" applyAlignment="1">
      <alignment horizontal="left" vertical="center" shrinkToFit="1"/>
    </xf>
    <xf numFmtId="0" fontId="22" fillId="0" borderId="25" xfId="2" quotePrefix="1" applyFont="1" applyBorder="1" applyAlignment="1">
      <alignment horizontal="left" vertical="center"/>
    </xf>
    <xf numFmtId="0" fontId="22" fillId="0" borderId="0" xfId="2" quotePrefix="1" applyFont="1" applyAlignment="1">
      <alignment horizontal="left" vertical="center"/>
    </xf>
    <xf numFmtId="0" fontId="22" fillId="0" borderId="28" xfId="2" quotePrefix="1" applyFont="1" applyBorder="1" applyAlignment="1">
      <alignment horizontal="left" vertical="center"/>
    </xf>
    <xf numFmtId="0" fontId="20" fillId="4" borderId="76" xfId="2" applyFont="1" applyFill="1" applyBorder="1" applyAlignment="1">
      <alignment horizontal="center" vertical="center"/>
    </xf>
    <xf numFmtId="0" fontId="20" fillId="4" borderId="77" xfId="2" applyFont="1" applyFill="1" applyBorder="1" applyAlignment="1">
      <alignment horizontal="center" vertical="center"/>
    </xf>
    <xf numFmtId="0" fontId="20" fillId="4" borderId="78" xfId="2" applyFont="1" applyFill="1" applyBorder="1" applyAlignment="1">
      <alignment horizontal="center" vertical="center"/>
    </xf>
    <xf numFmtId="0" fontId="20" fillId="4" borderId="44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20" fillId="4" borderId="40" xfId="2" applyFont="1" applyFill="1" applyBorder="1" applyAlignment="1">
      <alignment horizontal="center" vertical="center"/>
    </xf>
    <xf numFmtId="0" fontId="20" fillId="4" borderId="79" xfId="2" applyFont="1" applyFill="1" applyBorder="1" applyAlignment="1">
      <alignment horizontal="center" vertical="center"/>
    </xf>
    <xf numFmtId="0" fontId="20" fillId="4" borderId="15" xfId="2" applyFont="1" applyFill="1" applyBorder="1" applyAlignment="1">
      <alignment horizontal="center" vertical="center"/>
    </xf>
    <xf numFmtId="0" fontId="20" fillId="4" borderId="80" xfId="2" applyFont="1" applyFill="1" applyBorder="1" applyAlignment="1">
      <alignment horizontal="center" vertical="center"/>
    </xf>
    <xf numFmtId="0" fontId="22" fillId="0" borderId="25" xfId="2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2" fillId="0" borderId="33" xfId="2" applyFont="1" applyBorder="1" applyAlignment="1">
      <alignment horizontal="left" vertical="center"/>
    </xf>
    <xf numFmtId="0" fontId="29" fillId="0" borderId="51" xfId="2" applyFont="1" applyBorder="1" applyAlignment="1">
      <alignment horizontal="center" vertical="center" wrapText="1" shrinkToFit="1"/>
    </xf>
    <xf numFmtId="0" fontId="29" fillId="0" borderId="1" xfId="2" applyFont="1" applyBorder="1" applyAlignment="1">
      <alignment horizontal="center" vertical="center" shrinkToFit="1"/>
    </xf>
    <xf numFmtId="0" fontId="29" fillId="0" borderId="51" xfId="2" applyFont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/>
    </xf>
    <xf numFmtId="0" fontId="29" fillId="0" borderId="50" xfId="2" applyFont="1" applyBorder="1" applyAlignment="1">
      <alignment horizontal="center" vertical="center"/>
    </xf>
    <xf numFmtId="0" fontId="22" fillId="0" borderId="67" xfId="2" applyFont="1" applyBorder="1" applyAlignment="1">
      <alignment vertical="center" shrinkToFit="1"/>
    </xf>
    <xf numFmtId="0" fontId="22" fillId="0" borderId="68" xfId="2" applyFont="1" applyBorder="1" applyAlignment="1">
      <alignment vertical="center" shrinkToFit="1"/>
    </xf>
    <xf numFmtId="0" fontId="20" fillId="4" borderId="69" xfId="2" applyFont="1" applyFill="1" applyBorder="1" applyAlignment="1">
      <alignment horizontal="center" vertical="center"/>
    </xf>
    <xf numFmtId="0" fontId="20" fillId="4" borderId="70" xfId="2" applyFont="1" applyFill="1" applyBorder="1" applyAlignment="1">
      <alignment horizontal="center" vertical="center"/>
    </xf>
    <xf numFmtId="0" fontId="20" fillId="4" borderId="72" xfId="2" applyFont="1" applyFill="1" applyBorder="1" applyAlignment="1">
      <alignment horizontal="center" vertical="center"/>
    </xf>
    <xf numFmtId="0" fontId="20" fillId="4" borderId="41" xfId="2" applyFont="1" applyFill="1" applyBorder="1" applyAlignment="1">
      <alignment horizontal="center" vertical="center"/>
    </xf>
    <xf numFmtId="0" fontId="20" fillId="4" borderId="73" xfId="2" applyFont="1" applyFill="1" applyBorder="1" applyAlignment="1">
      <alignment horizontal="center" vertical="center"/>
    </xf>
    <xf numFmtId="0" fontId="20" fillId="4" borderId="74" xfId="2" applyFont="1" applyFill="1" applyBorder="1" applyAlignment="1">
      <alignment horizontal="center" vertical="center"/>
    </xf>
    <xf numFmtId="0" fontId="20" fillId="4" borderId="71" xfId="2" applyFont="1" applyFill="1" applyBorder="1" applyAlignment="1">
      <alignment horizontal="center" vertical="center"/>
    </xf>
    <xf numFmtId="0" fontId="20" fillId="4" borderId="38" xfId="2" applyFont="1" applyFill="1" applyBorder="1" applyAlignment="1">
      <alignment horizontal="center" vertical="center"/>
    </xf>
    <xf numFmtId="0" fontId="20" fillId="4" borderId="75" xfId="2" applyFont="1" applyFill="1" applyBorder="1" applyAlignment="1">
      <alignment horizontal="center" vertical="center"/>
    </xf>
    <xf numFmtId="0" fontId="27" fillId="0" borderId="25" xfId="2" quotePrefix="1" applyFont="1" applyBorder="1" applyAlignment="1">
      <alignment horizontal="left" vertical="center"/>
    </xf>
    <xf numFmtId="0" fontId="27" fillId="0" borderId="0" xfId="2" quotePrefix="1" applyFont="1" applyAlignment="1">
      <alignment horizontal="left" vertical="center"/>
    </xf>
    <xf numFmtId="0" fontId="27" fillId="0" borderId="28" xfId="2" quotePrefix="1" applyFont="1" applyBorder="1" applyAlignment="1">
      <alignment horizontal="left" vertical="center"/>
    </xf>
    <xf numFmtId="0" fontId="29" fillId="0" borderId="73" xfId="2" applyFont="1" applyBorder="1" applyAlignment="1">
      <alignment horizontal="center" vertical="center"/>
    </xf>
    <xf numFmtId="0" fontId="29" fillId="0" borderId="74" xfId="2" applyFont="1" applyBorder="1" applyAlignment="1">
      <alignment horizontal="center" vertical="center"/>
    </xf>
    <xf numFmtId="0" fontId="22" fillId="0" borderId="74" xfId="2" applyFont="1" applyBorder="1" applyAlignment="1">
      <alignment horizontal="center" vertical="center"/>
    </xf>
    <xf numFmtId="0" fontId="22" fillId="0" borderId="75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50" xfId="2" applyFont="1" applyBorder="1" applyAlignment="1">
      <alignment horizontal="center" vertical="center"/>
    </xf>
    <xf numFmtId="0" fontId="28" fillId="0" borderId="25" xfId="2" applyFont="1" applyBorder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28" fillId="0" borderId="28" xfId="2" applyFont="1" applyBorder="1" applyAlignment="1">
      <alignment horizontal="left" vertical="center"/>
    </xf>
    <xf numFmtId="0" fontId="22" fillId="5" borderId="51" xfId="2" applyFont="1" applyFill="1" applyBorder="1" applyAlignment="1">
      <alignment horizontal="left" vertical="center"/>
    </xf>
    <xf numFmtId="0" fontId="22" fillId="5" borderId="1" xfId="2" applyFont="1" applyFill="1" applyBorder="1" applyAlignment="1">
      <alignment horizontal="left" vertical="center"/>
    </xf>
    <xf numFmtId="0" fontId="22" fillId="0" borderId="13" xfId="2" applyFont="1" applyBorder="1" applyAlignment="1">
      <alignment horizontal="center" vertical="center"/>
    </xf>
    <xf numFmtId="0" fontId="22" fillId="5" borderId="37" xfId="2" applyFont="1" applyFill="1" applyBorder="1" applyAlignment="1">
      <alignment horizontal="center" vertical="center" shrinkToFit="1"/>
    </xf>
    <xf numFmtId="0" fontId="22" fillId="5" borderId="8" xfId="2" applyFont="1" applyFill="1" applyBorder="1" applyAlignment="1">
      <alignment horizontal="center" vertical="center" shrinkToFit="1"/>
    </xf>
    <xf numFmtId="0" fontId="22" fillId="5" borderId="9" xfId="2" applyFont="1" applyFill="1" applyBorder="1" applyAlignment="1">
      <alignment horizontal="center" vertical="center" shrinkToFit="1"/>
    </xf>
    <xf numFmtId="0" fontId="22" fillId="5" borderId="44" xfId="2" applyFont="1" applyFill="1" applyBorder="1" applyAlignment="1">
      <alignment horizontal="center" vertical="center" shrinkToFit="1"/>
    </xf>
    <xf numFmtId="0" fontId="22" fillId="5" borderId="11" xfId="2" applyFont="1" applyFill="1" applyBorder="1" applyAlignment="1">
      <alignment horizontal="center" vertical="center" shrinkToFit="1"/>
    </xf>
    <xf numFmtId="0" fontId="22" fillId="5" borderId="12" xfId="2" applyFont="1" applyFill="1" applyBorder="1" applyAlignment="1">
      <alignment horizontal="center" vertical="center" shrinkToFit="1"/>
    </xf>
    <xf numFmtId="0" fontId="27" fillId="0" borderId="25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7" fillId="0" borderId="28" xfId="2" applyFont="1" applyBorder="1" applyAlignment="1">
      <alignment horizontal="left" vertical="center"/>
    </xf>
    <xf numFmtId="0" fontId="27" fillId="0" borderId="58" xfId="2" applyFont="1" applyBorder="1" applyAlignment="1">
      <alignment horizontal="left" vertical="center"/>
    </xf>
    <xf numFmtId="0" fontId="27" fillId="0" borderId="17" xfId="2" applyFont="1" applyBorder="1" applyAlignment="1">
      <alignment horizontal="left" vertical="center"/>
    </xf>
    <xf numFmtId="0" fontId="27" fillId="0" borderId="59" xfId="2" applyFont="1" applyBorder="1" applyAlignment="1">
      <alignment horizontal="left" vertical="center"/>
    </xf>
    <xf numFmtId="0" fontId="20" fillId="4" borderId="63" xfId="2" applyFont="1" applyFill="1" applyBorder="1" applyAlignment="1">
      <alignment horizontal="center" vertical="center"/>
    </xf>
    <xf numFmtId="0" fontId="20" fillId="4" borderId="64" xfId="2" applyFont="1" applyFill="1" applyBorder="1" applyAlignment="1">
      <alignment horizontal="center" vertical="center"/>
    </xf>
    <xf numFmtId="0" fontId="20" fillId="4" borderId="65" xfId="2" applyFont="1" applyFill="1" applyBorder="1" applyAlignment="1">
      <alignment horizontal="center" vertical="center"/>
    </xf>
    <xf numFmtId="0" fontId="20" fillId="4" borderId="51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0" fontId="20" fillId="4" borderId="50" xfId="2" applyFont="1" applyFill="1" applyBorder="1" applyAlignment="1">
      <alignment horizontal="center" vertical="center"/>
    </xf>
    <xf numFmtId="0" fontId="2" fillId="5" borderId="51" xfId="2" applyFill="1" applyBorder="1" applyAlignment="1">
      <alignment horizontal="center" vertical="center"/>
    </xf>
    <xf numFmtId="0" fontId="2" fillId="5" borderId="1" xfId="2" applyFill="1" applyBorder="1" applyAlignment="1">
      <alignment horizontal="center" vertical="center"/>
    </xf>
    <xf numFmtId="180" fontId="2" fillId="0" borderId="1" xfId="2" applyNumberFormat="1" applyBorder="1" applyAlignment="1">
      <alignment horizontal="center" vertical="center"/>
    </xf>
    <xf numFmtId="180" fontId="2" fillId="0" borderId="50" xfId="2" applyNumberFormat="1" applyBorder="1" applyAlignment="1">
      <alignment horizontal="center" vertical="center"/>
    </xf>
    <xf numFmtId="0" fontId="22" fillId="0" borderId="1" xfId="2" quotePrefix="1" applyFont="1" applyBorder="1" applyAlignment="1">
      <alignment horizontal="center" vertical="center"/>
    </xf>
    <xf numFmtId="0" fontId="22" fillId="0" borderId="25" xfId="2" quotePrefix="1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28" xfId="2" applyFont="1" applyBorder="1" applyAlignment="1">
      <alignment horizontal="center" vertical="center"/>
    </xf>
    <xf numFmtId="0" fontId="22" fillId="0" borderId="25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/>
    </xf>
    <xf numFmtId="0" fontId="20" fillId="0" borderId="25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4" fillId="0" borderId="37" xfId="2" applyFont="1" applyBorder="1" applyAlignment="1">
      <alignment vertical="center" wrapText="1" shrinkToFit="1"/>
    </xf>
    <xf numFmtId="0" fontId="24" fillId="0" borderId="8" xfId="2" applyFont="1" applyBorder="1" applyAlignment="1">
      <alignment vertical="center" shrinkToFit="1"/>
    </xf>
    <xf numFmtId="0" fontId="24" fillId="0" borderId="25" xfId="2" applyFont="1" applyBorder="1" applyAlignment="1">
      <alignment vertical="center" shrinkToFit="1"/>
    </xf>
    <xf numFmtId="0" fontId="24" fillId="0" borderId="0" xfId="2" applyFont="1" applyAlignment="1">
      <alignment vertical="center" shrinkToFit="1"/>
    </xf>
    <xf numFmtId="0" fontId="2" fillId="0" borderId="51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50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2" fillId="0" borderId="58" xfId="2" applyFont="1" applyBorder="1" applyAlignment="1">
      <alignment vertical="center" shrinkToFit="1"/>
    </xf>
    <xf numFmtId="0" fontId="22" fillId="0" borderId="17" xfId="2" applyFont="1" applyBorder="1" applyAlignment="1">
      <alignment vertical="center" shrinkToFit="1"/>
    </xf>
    <xf numFmtId="0" fontId="30" fillId="0" borderId="37" xfId="2" applyFont="1" applyBorder="1" applyAlignment="1">
      <alignment horizontal="left" vertical="center"/>
    </xf>
    <xf numFmtId="0" fontId="29" fillId="0" borderId="8" xfId="2" applyFont="1" applyBorder="1" applyAlignment="1">
      <alignment horizontal="left" vertical="center"/>
    </xf>
    <xf numFmtId="0" fontId="29" fillId="0" borderId="33" xfId="2" applyFont="1" applyBorder="1" applyAlignment="1">
      <alignment horizontal="left" vertical="center"/>
    </xf>
    <xf numFmtId="0" fontId="20" fillId="4" borderId="18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20" fillId="4" borderId="25" xfId="2" applyFont="1" applyFill="1" applyBorder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9" fillId="0" borderId="37" xfId="2" applyFont="1" applyBorder="1" applyAlignment="1">
      <alignment horizontal="center" vertical="center" shrinkToFit="1"/>
    </xf>
    <xf numFmtId="0" fontId="29" fillId="0" borderId="8" xfId="2" applyFont="1" applyBorder="1" applyAlignment="1">
      <alignment horizontal="center" vertical="center" shrinkToFit="1"/>
    </xf>
    <xf numFmtId="0" fontId="29" fillId="0" borderId="44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" fillId="5" borderId="7" xfId="2" applyFill="1" applyBorder="1" applyAlignment="1">
      <alignment horizontal="center" vertical="center"/>
    </xf>
    <xf numFmtId="0" fontId="2" fillId="5" borderId="8" xfId="2" applyFill="1" applyBorder="1" applyAlignment="1">
      <alignment horizontal="center" vertical="center"/>
    </xf>
    <xf numFmtId="0" fontId="2" fillId="5" borderId="9" xfId="2" applyFill="1" applyBorder="1" applyAlignment="1">
      <alignment horizontal="center" vertical="center"/>
    </xf>
    <xf numFmtId="0" fontId="2" fillId="5" borderId="10" xfId="2" applyFill="1" applyBorder="1" applyAlignment="1">
      <alignment horizontal="center" vertical="center"/>
    </xf>
    <xf numFmtId="0" fontId="2" fillId="5" borderId="11" xfId="2" applyFill="1" applyBorder="1" applyAlignment="1">
      <alignment horizontal="center" vertical="center"/>
    </xf>
    <xf numFmtId="0" fontId="2" fillId="5" borderId="12" xfId="2" applyFill="1" applyBorder="1" applyAlignment="1">
      <alignment horizontal="center" vertical="center"/>
    </xf>
    <xf numFmtId="2" fontId="2" fillId="0" borderId="7" xfId="2" applyNumberFormat="1" applyBorder="1" applyAlignment="1">
      <alignment horizontal="center" vertical="center"/>
    </xf>
    <xf numFmtId="2" fontId="2" fillId="0" borderId="8" xfId="2" applyNumberFormat="1" applyBorder="1" applyAlignment="1">
      <alignment horizontal="center" vertical="center"/>
    </xf>
    <xf numFmtId="2" fontId="2" fillId="0" borderId="9" xfId="2" applyNumberFormat="1" applyBorder="1" applyAlignment="1">
      <alignment horizontal="center" vertical="center"/>
    </xf>
    <xf numFmtId="2" fontId="2" fillId="0" borderId="10" xfId="2" applyNumberFormat="1" applyBorder="1" applyAlignment="1">
      <alignment horizontal="center" vertical="center"/>
    </xf>
    <xf numFmtId="2" fontId="2" fillId="0" borderId="11" xfId="2" applyNumberFormat="1" applyBorder="1" applyAlignment="1">
      <alignment horizontal="center" vertical="center"/>
    </xf>
    <xf numFmtId="2" fontId="2" fillId="0" borderId="12" xfId="2" applyNumberFormat="1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0" fillId="4" borderId="49" xfId="2" applyFont="1" applyFill="1" applyBorder="1" applyAlignment="1">
      <alignment horizontal="center" vertical="center"/>
    </xf>
    <xf numFmtId="0" fontId="20" fillId="4" borderId="3" xfId="2" applyFont="1" applyFill="1" applyBorder="1" applyAlignment="1">
      <alignment horizontal="center" vertical="center"/>
    </xf>
    <xf numFmtId="0" fontId="20" fillId="4" borderId="66" xfId="2" applyFont="1" applyFill="1" applyBorder="1" applyAlignment="1">
      <alignment horizontal="center" vertical="center"/>
    </xf>
    <xf numFmtId="0" fontId="2" fillId="5" borderId="43" xfId="2" applyFill="1" applyBorder="1" applyAlignment="1">
      <alignment horizontal="center" vertical="center"/>
    </xf>
    <xf numFmtId="0" fontId="2" fillId="5" borderId="0" xfId="2" applyFill="1" applyAlignment="1">
      <alignment horizontal="center" vertical="center"/>
    </xf>
    <xf numFmtId="0" fontId="2" fillId="5" borderId="42" xfId="2" applyFill="1" applyBorder="1" applyAlignment="1">
      <alignment horizontal="center" vertical="center"/>
    </xf>
    <xf numFmtId="2" fontId="2" fillId="0" borderId="43" xfId="2" applyNumberFormat="1" applyBorder="1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2" fontId="2" fillId="0" borderId="42" xfId="2" applyNumberFormat="1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5" borderId="31" xfId="2" applyFill="1" applyBorder="1" applyAlignment="1">
      <alignment horizontal="center" vertical="center"/>
    </xf>
    <xf numFmtId="0" fontId="2" fillId="5" borderId="32" xfId="2" applyFill="1" applyBorder="1" applyAlignment="1">
      <alignment horizontal="center" vertical="center"/>
    </xf>
    <xf numFmtId="0" fontId="2" fillId="5" borderId="38" xfId="2" applyFill="1" applyBorder="1" applyAlignment="1">
      <alignment horizontal="center" vertical="center"/>
    </xf>
    <xf numFmtId="0" fontId="2" fillId="5" borderId="39" xfId="2" applyFill="1" applyBorder="1" applyAlignment="1">
      <alignment horizontal="center" vertical="center"/>
    </xf>
    <xf numFmtId="179" fontId="2" fillId="0" borderId="31" xfId="2" applyNumberFormat="1" applyBorder="1" applyAlignment="1">
      <alignment horizontal="center" vertical="center"/>
    </xf>
    <xf numFmtId="179" fontId="2" fillId="0" borderId="8" xfId="2" applyNumberFormat="1" applyBorder="1" applyAlignment="1">
      <alignment horizontal="center" vertical="center"/>
    </xf>
    <xf numFmtId="179" fontId="2" fillId="0" borderId="9" xfId="2" applyNumberFormat="1" applyBorder="1" applyAlignment="1">
      <alignment horizontal="center" vertical="center"/>
    </xf>
    <xf numFmtId="179" fontId="2" fillId="0" borderId="38" xfId="2" applyNumberFormat="1" applyBorder="1" applyAlignment="1">
      <alignment horizontal="center" vertical="center"/>
    </xf>
    <xf numFmtId="179" fontId="2" fillId="0" borderId="11" xfId="2" applyNumberFormat="1" applyBorder="1" applyAlignment="1">
      <alignment horizontal="center" vertical="center"/>
    </xf>
    <xf numFmtId="179" fontId="2" fillId="0" borderId="12" xfId="2" applyNumberFormat="1" applyBorder="1" applyAlignment="1">
      <alignment horizontal="center" vertical="center"/>
    </xf>
    <xf numFmtId="179" fontId="2" fillId="0" borderId="7" xfId="2" applyNumberFormat="1" applyBorder="1" applyAlignment="1">
      <alignment horizontal="center" vertical="center"/>
    </xf>
    <xf numFmtId="179" fontId="2" fillId="0" borderId="32" xfId="2" applyNumberFormat="1" applyBorder="1" applyAlignment="1">
      <alignment horizontal="center" vertical="center"/>
    </xf>
    <xf numFmtId="179" fontId="2" fillId="0" borderId="10" xfId="2" applyNumberFormat="1" applyBorder="1" applyAlignment="1">
      <alignment horizontal="center" vertical="center"/>
    </xf>
    <xf numFmtId="179" fontId="2" fillId="0" borderId="39" xfId="2" applyNumberFormat="1" applyBorder="1" applyAlignment="1">
      <alignment horizontal="center" vertical="center"/>
    </xf>
    <xf numFmtId="179" fontId="2" fillId="0" borderId="33" xfId="2" applyNumberFormat="1" applyBorder="1" applyAlignment="1">
      <alignment horizontal="center" vertical="center"/>
    </xf>
    <xf numFmtId="179" fontId="2" fillId="0" borderId="40" xfId="2" applyNumberFormat="1" applyBorder="1" applyAlignment="1">
      <alignment horizontal="center" vertical="center"/>
    </xf>
    <xf numFmtId="0" fontId="2" fillId="5" borderId="37" xfId="2" applyFill="1" applyBorder="1" applyAlignment="1">
      <alignment horizontal="center" vertical="center"/>
    </xf>
    <xf numFmtId="0" fontId="2" fillId="5" borderId="25" xfId="2" applyFill="1" applyBorder="1" applyAlignment="1">
      <alignment horizontal="center" vertical="center"/>
    </xf>
    <xf numFmtId="0" fontId="2" fillId="5" borderId="26" xfId="2" applyFill="1" applyBorder="1" applyAlignment="1">
      <alignment horizontal="center" vertical="center"/>
    </xf>
    <xf numFmtId="0" fontId="2" fillId="5" borderId="58" xfId="2" applyFill="1" applyBorder="1" applyAlignment="1">
      <alignment horizontal="center" vertical="center"/>
    </xf>
    <xf numFmtId="0" fontId="2" fillId="5" borderId="17" xfId="2" applyFill="1" applyBorder="1" applyAlignment="1">
      <alignment horizontal="center" vertical="center"/>
    </xf>
    <xf numFmtId="0" fontId="2" fillId="5" borderId="60" xfId="2" applyFill="1" applyBorder="1" applyAlignment="1">
      <alignment horizontal="center" vertical="center"/>
    </xf>
    <xf numFmtId="179" fontId="2" fillId="0" borderId="27" xfId="2" applyNumberFormat="1" applyBorder="1" applyAlignment="1">
      <alignment horizontal="center" vertical="center"/>
    </xf>
    <xf numFmtId="179" fontId="2" fillId="0" borderId="0" xfId="2" applyNumberFormat="1" applyAlignment="1">
      <alignment horizontal="center" vertical="center"/>
    </xf>
    <xf numFmtId="179" fontId="2" fillId="0" borderId="42" xfId="2" applyNumberFormat="1" applyBorder="1" applyAlignment="1">
      <alignment horizontal="center" vertical="center"/>
    </xf>
    <xf numFmtId="179" fontId="2" fillId="0" borderId="61" xfId="2" applyNumberFormat="1" applyBorder="1" applyAlignment="1">
      <alignment horizontal="center" vertical="center"/>
    </xf>
    <xf numFmtId="179" fontId="2" fillId="0" borderId="17" xfId="2" applyNumberFormat="1" applyBorder="1" applyAlignment="1">
      <alignment horizontal="center" vertical="center"/>
    </xf>
    <xf numFmtId="179" fontId="2" fillId="0" borderId="62" xfId="2" applyNumberFormat="1" applyBorder="1" applyAlignment="1">
      <alignment horizontal="center" vertical="center"/>
    </xf>
    <xf numFmtId="179" fontId="2" fillId="0" borderId="28" xfId="2" applyNumberFormat="1" applyBorder="1" applyAlignment="1">
      <alignment horizontal="center" vertical="center"/>
    </xf>
    <xf numFmtId="179" fontId="2" fillId="0" borderId="59" xfId="2" applyNumberFormat="1" applyBorder="1" applyAlignment="1">
      <alignment horizontal="center" vertical="center"/>
    </xf>
    <xf numFmtId="0" fontId="2" fillId="0" borderId="37" xfId="2" applyBorder="1" applyAlignment="1">
      <alignment horizontal="left" vertical="center" shrinkToFit="1"/>
    </xf>
    <xf numFmtId="0" fontId="2" fillId="0" borderId="8" xfId="2" applyBorder="1" applyAlignment="1">
      <alignment horizontal="left" vertical="center" shrinkToFit="1"/>
    </xf>
    <xf numFmtId="0" fontId="2" fillId="0" borderId="33" xfId="2" applyBorder="1" applyAlignment="1">
      <alignment horizontal="left" vertical="center" shrinkToFit="1"/>
    </xf>
    <xf numFmtId="0" fontId="2" fillId="0" borderId="52" xfId="2" applyBorder="1" applyAlignment="1">
      <alignment horizontal="left" vertical="center" shrinkToFit="1"/>
    </xf>
    <xf numFmtId="0" fontId="2" fillId="0" borderId="53" xfId="2" applyBorder="1" applyAlignment="1">
      <alignment horizontal="left" vertical="center" shrinkToFit="1"/>
    </xf>
    <xf numFmtId="0" fontId="2" fillId="0" borderId="54" xfId="2" applyBorder="1" applyAlignment="1">
      <alignment horizontal="left" vertical="center" shrinkToFit="1"/>
    </xf>
    <xf numFmtId="0" fontId="2" fillId="0" borderId="55" xfId="2" applyBorder="1" applyAlignment="1">
      <alignment horizontal="left" vertical="distributed" shrinkToFit="1"/>
    </xf>
    <xf numFmtId="0" fontId="2" fillId="0" borderId="56" xfId="2" applyBorder="1" applyAlignment="1">
      <alignment horizontal="left" vertical="distributed" shrinkToFit="1"/>
    </xf>
    <xf numFmtId="0" fontId="2" fillId="0" borderId="57" xfId="2" applyBorder="1" applyAlignment="1">
      <alignment horizontal="left" vertical="distributed" shrinkToFit="1"/>
    </xf>
    <xf numFmtId="0" fontId="2" fillId="0" borderId="58" xfId="2" applyBorder="1" applyAlignment="1">
      <alignment horizontal="left" vertical="distributed" shrinkToFit="1"/>
    </xf>
    <xf numFmtId="0" fontId="2" fillId="0" borderId="17" xfId="2" applyBorder="1" applyAlignment="1">
      <alignment horizontal="left" vertical="distributed" shrinkToFit="1"/>
    </xf>
    <xf numFmtId="0" fontId="2" fillId="0" borderId="59" xfId="2" applyBorder="1" applyAlignment="1">
      <alignment horizontal="left" vertical="distributed" shrinkToFit="1"/>
    </xf>
    <xf numFmtId="0" fontId="22" fillId="5" borderId="7" xfId="2" applyFont="1" applyFill="1" applyBorder="1" applyAlignment="1">
      <alignment horizontal="center" vertical="center" wrapText="1"/>
    </xf>
    <xf numFmtId="0" fontId="22" fillId="5" borderId="8" xfId="2" applyFont="1" applyFill="1" applyBorder="1" applyAlignment="1">
      <alignment horizontal="center" vertical="center" wrapText="1"/>
    </xf>
    <xf numFmtId="0" fontId="22" fillId="5" borderId="9" xfId="2" applyFont="1" applyFill="1" applyBorder="1" applyAlignment="1">
      <alignment horizontal="center" vertical="center" wrapText="1"/>
    </xf>
    <xf numFmtId="0" fontId="22" fillId="5" borderId="43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22" fillId="5" borderId="42" xfId="2" applyFont="1" applyFill="1" applyBorder="1" applyAlignment="1">
      <alignment horizontal="center" vertical="center" wrapText="1"/>
    </xf>
    <xf numFmtId="0" fontId="22" fillId="5" borderId="10" xfId="2" applyFont="1" applyFill="1" applyBorder="1" applyAlignment="1">
      <alignment horizontal="center" vertical="center" wrapText="1"/>
    </xf>
    <xf numFmtId="0" fontId="22" fillId="5" borderId="11" xfId="2" applyFont="1" applyFill="1" applyBorder="1" applyAlignment="1">
      <alignment horizontal="center" vertical="center" wrapText="1"/>
    </xf>
    <xf numFmtId="0" fontId="22" fillId="5" borderId="12" xfId="2" applyFon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/>
    </xf>
    <xf numFmtId="0" fontId="28" fillId="0" borderId="25" xfId="2" applyFont="1" applyBorder="1" applyAlignment="1">
      <alignment horizontal="left" vertical="top"/>
    </xf>
    <xf numFmtId="0" fontId="28" fillId="0" borderId="0" xfId="2" applyFont="1" applyAlignment="1">
      <alignment horizontal="left" vertical="top"/>
    </xf>
    <xf numFmtId="0" fontId="28" fillId="0" borderId="28" xfId="2" applyFont="1" applyBorder="1" applyAlignment="1">
      <alignment horizontal="left" vertical="top"/>
    </xf>
    <xf numFmtId="0" fontId="28" fillId="0" borderId="58" xfId="2" applyFont="1" applyBorder="1" applyAlignment="1">
      <alignment horizontal="left" vertical="top"/>
    </xf>
    <xf numFmtId="0" fontId="28" fillId="0" borderId="17" xfId="2" applyFont="1" applyBorder="1" applyAlignment="1">
      <alignment horizontal="left" vertical="top"/>
    </xf>
    <xf numFmtId="0" fontId="28" fillId="0" borderId="59" xfId="2" applyFont="1" applyBorder="1" applyAlignment="1">
      <alignment horizontal="left" vertical="top"/>
    </xf>
    <xf numFmtId="0" fontId="2" fillId="5" borderId="7" xfId="2" applyFill="1" applyBorder="1" applyAlignment="1">
      <alignment horizontal="center" vertical="center" wrapText="1"/>
    </xf>
    <xf numFmtId="0" fontId="2" fillId="5" borderId="8" xfId="2" applyFill="1" applyBorder="1" applyAlignment="1">
      <alignment horizontal="center" vertical="center" wrapText="1"/>
    </xf>
    <xf numFmtId="0" fontId="2" fillId="5" borderId="9" xfId="2" applyFill="1" applyBorder="1" applyAlignment="1">
      <alignment horizontal="center" vertical="center" wrapText="1"/>
    </xf>
    <xf numFmtId="0" fontId="2" fillId="5" borderId="43" xfId="2" applyFill="1" applyBorder="1" applyAlignment="1">
      <alignment horizontal="center" vertical="center" wrapText="1"/>
    </xf>
    <xf numFmtId="0" fontId="2" fillId="5" borderId="0" xfId="2" applyFill="1" applyAlignment="1">
      <alignment horizontal="center" vertical="center" wrapText="1"/>
    </xf>
    <xf numFmtId="0" fontId="2" fillId="5" borderId="42" xfId="2" applyFill="1" applyBorder="1" applyAlignment="1">
      <alignment horizontal="center" vertical="center" wrapText="1"/>
    </xf>
    <xf numFmtId="0" fontId="2" fillId="5" borderId="10" xfId="2" applyFill="1" applyBorder="1" applyAlignment="1">
      <alignment horizontal="center" vertical="center" wrapText="1"/>
    </xf>
    <xf numFmtId="0" fontId="2" fillId="5" borderId="11" xfId="2" applyFill="1" applyBorder="1" applyAlignment="1">
      <alignment horizontal="center" vertical="center" wrapText="1"/>
    </xf>
    <xf numFmtId="0" fontId="2" fillId="5" borderId="12" xfId="2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/>
    </xf>
    <xf numFmtId="3" fontId="2" fillId="0" borderId="50" xfId="2" applyNumberFormat="1" applyBorder="1" applyAlignment="1">
      <alignment horizontal="center" vertical="center"/>
    </xf>
    <xf numFmtId="0" fontId="2" fillId="5" borderId="44" xfId="2" applyFill="1" applyBorder="1" applyAlignment="1">
      <alignment horizontal="center" vertical="center"/>
    </xf>
    <xf numFmtId="0" fontId="2" fillId="5" borderId="37" xfId="2" applyFill="1" applyBorder="1" applyAlignment="1">
      <alignment horizontal="center" vertical="center" wrapText="1"/>
    </xf>
    <xf numFmtId="0" fontId="2" fillId="5" borderId="32" xfId="2" applyFill="1" applyBorder="1" applyAlignment="1">
      <alignment horizontal="center" vertical="center" wrapText="1"/>
    </xf>
    <xf numFmtId="0" fontId="2" fillId="5" borderId="25" xfId="2" applyFill="1" applyBorder="1" applyAlignment="1">
      <alignment horizontal="center" vertical="center" wrapText="1"/>
    </xf>
    <xf numFmtId="0" fontId="2" fillId="5" borderId="26" xfId="2" applyFill="1" applyBorder="1" applyAlignment="1">
      <alignment horizontal="center" vertical="center" wrapText="1"/>
    </xf>
    <xf numFmtId="0" fontId="2" fillId="5" borderId="44" xfId="2" applyFill="1" applyBorder="1" applyAlignment="1">
      <alignment horizontal="center" vertical="center" wrapText="1"/>
    </xf>
    <xf numFmtId="0" fontId="2" fillId="5" borderId="39" xfId="2" applyFill="1" applyBorder="1" applyAlignment="1">
      <alignment horizontal="center" vertical="center" wrapText="1"/>
    </xf>
    <xf numFmtId="0" fontId="28" fillId="0" borderId="37" xfId="2" applyFont="1" applyBorder="1" applyAlignment="1">
      <alignment horizontal="left" vertical="center"/>
    </xf>
    <xf numFmtId="0" fontId="28" fillId="0" borderId="8" xfId="2" applyFont="1" applyBorder="1" applyAlignment="1">
      <alignment horizontal="left" vertical="center"/>
    </xf>
    <xf numFmtId="0" fontId="28" fillId="0" borderId="33" xfId="2" applyFont="1" applyBorder="1" applyAlignment="1">
      <alignment horizontal="left" vertical="center"/>
    </xf>
    <xf numFmtId="0" fontId="23" fillId="5" borderId="37" xfId="2" applyFont="1" applyFill="1" applyBorder="1" applyAlignment="1">
      <alignment horizontal="center" vertical="center" wrapText="1"/>
    </xf>
    <xf numFmtId="0" fontId="22" fillId="5" borderId="25" xfId="2" applyFont="1" applyFill="1" applyBorder="1" applyAlignment="1">
      <alignment horizontal="center" vertical="center" wrapText="1"/>
    </xf>
    <xf numFmtId="0" fontId="22" fillId="5" borderId="44" xfId="2" applyFont="1" applyFill="1" applyBorder="1" applyAlignment="1">
      <alignment horizontal="center" vertical="center" wrapText="1"/>
    </xf>
    <xf numFmtId="179" fontId="2" fillId="0" borderId="26" xfId="2" applyNumberFormat="1" applyBorder="1" applyAlignment="1">
      <alignment horizontal="center" vertical="center"/>
    </xf>
    <xf numFmtId="179" fontId="2" fillId="0" borderId="60" xfId="2" applyNumberFormat="1" applyBorder="1" applyAlignment="1">
      <alignment horizontal="center" vertical="center"/>
    </xf>
    <xf numFmtId="0" fontId="22" fillId="5" borderId="51" xfId="2" applyFont="1" applyFill="1" applyBorder="1" applyAlignment="1">
      <alignment horizontal="center" vertical="center" wrapText="1"/>
    </xf>
    <xf numFmtId="0" fontId="22" fillId="5" borderId="1" xfId="2" applyFont="1" applyFill="1" applyBorder="1" applyAlignment="1">
      <alignment horizontal="center" vertical="center" wrapText="1"/>
    </xf>
    <xf numFmtId="2" fontId="2" fillId="0" borderId="33" xfId="2" applyNumberFormat="1" applyBorder="1" applyAlignment="1">
      <alignment horizontal="center" vertical="center"/>
    </xf>
    <xf numFmtId="2" fontId="2" fillId="0" borderId="28" xfId="2" applyNumberFormat="1" applyBorder="1" applyAlignment="1">
      <alignment horizontal="center" vertical="center"/>
    </xf>
    <xf numFmtId="2" fontId="2" fillId="0" borderId="40" xfId="2" applyNumberFormat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9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25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" fillId="5" borderId="8" xfId="2" applyFill="1" applyBorder="1" applyAlignment="1">
      <alignment horizontal="center" vertical="center" shrinkToFit="1"/>
    </xf>
    <xf numFmtId="0" fontId="2" fillId="5" borderId="9" xfId="2" applyFill="1" applyBorder="1" applyAlignment="1">
      <alignment horizontal="center" vertical="center" shrinkToFit="1"/>
    </xf>
    <xf numFmtId="0" fontId="2" fillId="5" borderId="0" xfId="2" applyFill="1" applyAlignment="1">
      <alignment horizontal="center" vertical="center" shrinkToFit="1"/>
    </xf>
    <xf numFmtId="0" fontId="2" fillId="5" borderId="42" xfId="2" applyFill="1" applyBorder="1" applyAlignment="1">
      <alignment horizontal="center" vertical="center" shrinkToFit="1"/>
    </xf>
    <xf numFmtId="0" fontId="2" fillId="5" borderId="11" xfId="2" applyFill="1" applyBorder="1" applyAlignment="1">
      <alignment horizontal="center" vertical="center" shrinkToFit="1"/>
    </xf>
    <xf numFmtId="0" fontId="2" fillId="5" borderId="12" xfId="2" applyFill="1" applyBorder="1" applyAlignment="1">
      <alignment horizontal="center" vertical="center" shrinkToFit="1"/>
    </xf>
    <xf numFmtId="0" fontId="22" fillId="4" borderId="35" xfId="2" applyFont="1" applyFill="1" applyBorder="1" applyAlignment="1">
      <alignment horizontal="center" vertical="center" wrapText="1"/>
    </xf>
    <xf numFmtId="0" fontId="22" fillId="4" borderId="36" xfId="2" applyFont="1" applyFill="1" applyBorder="1" applyAlignment="1">
      <alignment horizontal="center" vertical="center" wrapText="1"/>
    </xf>
    <xf numFmtId="0" fontId="22" fillId="4" borderId="29" xfId="2" applyFont="1" applyFill="1" applyBorder="1" applyAlignment="1">
      <alignment horizontal="center" vertical="center" wrapText="1"/>
    </xf>
    <xf numFmtId="0" fontId="22" fillId="4" borderId="30" xfId="2" applyFont="1" applyFill="1" applyBorder="1" applyAlignment="1">
      <alignment horizontal="center" vertical="center" wrapText="1"/>
    </xf>
    <xf numFmtId="0" fontId="22" fillId="4" borderId="41" xfId="2" applyFont="1" applyFill="1" applyBorder="1" applyAlignment="1">
      <alignment horizontal="center" vertical="center" wrapText="1"/>
    </xf>
    <xf numFmtId="0" fontId="22" fillId="4" borderId="48" xfId="2" applyFont="1" applyFill="1" applyBorder="1" applyAlignment="1">
      <alignment horizontal="center" vertical="center" wrapText="1"/>
    </xf>
    <xf numFmtId="0" fontId="22" fillId="4" borderId="8" xfId="2" applyFont="1" applyFill="1" applyBorder="1" applyAlignment="1">
      <alignment horizontal="center" vertical="center"/>
    </xf>
    <xf numFmtId="0" fontId="22" fillId="4" borderId="33" xfId="2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0" fontId="22" fillId="4" borderId="28" xfId="2" applyFont="1" applyFill="1" applyBorder="1" applyAlignment="1">
      <alignment horizontal="center" vertical="center"/>
    </xf>
    <xf numFmtId="0" fontId="22" fillId="4" borderId="11" xfId="2" applyFont="1" applyFill="1" applyBorder="1" applyAlignment="1">
      <alignment horizontal="center" vertical="center"/>
    </xf>
    <xf numFmtId="0" fontId="22" fillId="4" borderId="40" xfId="2" applyFont="1" applyFill="1" applyBorder="1" applyAlignment="1">
      <alignment horizontal="center" vertical="center"/>
    </xf>
    <xf numFmtId="0" fontId="22" fillId="4" borderId="37" xfId="2" applyFont="1" applyFill="1" applyBorder="1" applyAlignment="1">
      <alignment horizontal="center" vertical="center"/>
    </xf>
    <xf numFmtId="0" fontId="22" fillId="4" borderId="9" xfId="2" applyFont="1" applyFill="1" applyBorder="1" applyAlignment="1">
      <alignment horizontal="center" vertical="center"/>
    </xf>
    <xf numFmtId="0" fontId="22" fillId="4" borderId="25" xfId="2" applyFont="1" applyFill="1" applyBorder="1" applyAlignment="1">
      <alignment horizontal="center" vertical="center"/>
    </xf>
    <xf numFmtId="0" fontId="22" fillId="4" borderId="42" xfId="2" applyFont="1" applyFill="1" applyBorder="1" applyAlignment="1">
      <alignment horizontal="center" vertical="center"/>
    </xf>
    <xf numFmtId="0" fontId="22" fillId="4" borderId="44" xfId="2" applyFont="1" applyFill="1" applyBorder="1" applyAlignment="1">
      <alignment horizontal="center" vertical="center"/>
    </xf>
    <xf numFmtId="0" fontId="22" fillId="4" borderId="12" xfId="2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/>
    </xf>
    <xf numFmtId="0" fontId="22" fillId="4" borderId="43" xfId="2" applyFont="1" applyFill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22" fillId="4" borderId="26" xfId="2" applyFont="1" applyFill="1" applyBorder="1" applyAlignment="1">
      <alignment horizontal="center" vertical="center"/>
    </xf>
    <xf numFmtId="0" fontId="22" fillId="4" borderId="31" xfId="2" applyFont="1" applyFill="1" applyBorder="1" applyAlignment="1">
      <alignment horizontal="center" vertical="center" wrapText="1"/>
    </xf>
    <xf numFmtId="0" fontId="22" fillId="4" borderId="8" xfId="2" applyFont="1" applyFill="1" applyBorder="1" applyAlignment="1">
      <alignment horizontal="center" vertical="center" wrapText="1"/>
    </xf>
    <xf numFmtId="0" fontId="22" fillId="4" borderId="9" xfId="2" applyFont="1" applyFill="1" applyBorder="1" applyAlignment="1">
      <alignment horizontal="center" vertical="center" wrapText="1"/>
    </xf>
    <xf numFmtId="0" fontId="22" fillId="4" borderId="27" xfId="2" applyFont="1" applyFill="1" applyBorder="1" applyAlignment="1">
      <alignment horizontal="center" vertical="center" wrapText="1"/>
    </xf>
    <xf numFmtId="0" fontId="22" fillId="4" borderId="0" xfId="2" applyFont="1" applyFill="1" applyAlignment="1">
      <alignment horizontal="center" vertical="center" wrapText="1"/>
    </xf>
    <xf numFmtId="0" fontId="22" fillId="4" borderId="42" xfId="2" applyFont="1" applyFill="1" applyBorder="1" applyAlignment="1">
      <alignment horizontal="center" vertical="center" wrapText="1"/>
    </xf>
    <xf numFmtId="0" fontId="22" fillId="4" borderId="38" xfId="2" applyFont="1" applyFill="1" applyBorder="1" applyAlignment="1">
      <alignment horizontal="center" vertical="center" wrapText="1"/>
    </xf>
    <xf numFmtId="0" fontId="22" fillId="4" borderId="11" xfId="2" applyFont="1" applyFill="1" applyBorder="1" applyAlignment="1">
      <alignment horizontal="center" vertical="center" wrapText="1"/>
    </xf>
    <xf numFmtId="0" fontId="22" fillId="4" borderId="12" xfId="2" applyFont="1" applyFill="1" applyBorder="1" applyAlignment="1">
      <alignment horizontal="center" vertical="center" wrapText="1"/>
    </xf>
    <xf numFmtId="0" fontId="22" fillId="4" borderId="32" xfId="2" applyFont="1" applyFill="1" applyBorder="1" applyAlignment="1">
      <alignment horizontal="center" vertical="center" wrapText="1"/>
    </xf>
    <xf numFmtId="0" fontId="22" fillId="4" borderId="26" xfId="2" applyFont="1" applyFill="1" applyBorder="1" applyAlignment="1">
      <alignment horizontal="center" vertical="center" wrapText="1"/>
    </xf>
    <xf numFmtId="0" fontId="22" fillId="4" borderId="39" xfId="2" applyFont="1" applyFill="1" applyBorder="1" applyAlignment="1">
      <alignment horizontal="center" vertical="center" wrapText="1"/>
    </xf>
    <xf numFmtId="0" fontId="22" fillId="4" borderId="34" xfId="2" applyFont="1" applyFill="1" applyBorder="1" applyAlignment="1">
      <alignment horizontal="center" vertical="center"/>
    </xf>
    <xf numFmtId="0" fontId="22" fillId="4" borderId="29" xfId="2" applyFont="1" applyFill="1" applyBorder="1" applyAlignment="1">
      <alignment horizontal="center" vertical="center"/>
    </xf>
    <xf numFmtId="0" fontId="22" fillId="4" borderId="27" xfId="2" applyFont="1" applyFill="1" applyBorder="1" applyAlignment="1">
      <alignment horizontal="center" vertical="center"/>
    </xf>
    <xf numFmtId="0" fontId="2" fillId="4" borderId="31" xfId="2" applyFill="1" applyBorder="1" applyAlignment="1">
      <alignment horizontal="center" vertical="center"/>
    </xf>
    <xf numFmtId="0" fontId="2" fillId="4" borderId="8" xfId="2" applyFill="1" applyBorder="1" applyAlignment="1">
      <alignment horizontal="center" vertical="center"/>
    </xf>
    <xf numFmtId="0" fontId="2" fillId="4" borderId="32" xfId="2" applyFill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11" xfId="2" applyFill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35" xfId="2" applyFill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12" fillId="0" borderId="0" xfId="2" applyFont="1" applyAlignment="1">
      <alignment horizontal="left" shrinkToFit="1"/>
    </xf>
    <xf numFmtId="0" fontId="14" fillId="0" borderId="17" xfId="2" applyFont="1" applyBorder="1" applyAlignment="1">
      <alignment horizontal="center" vertical="center"/>
    </xf>
    <xf numFmtId="0" fontId="20" fillId="4" borderId="21" xfId="2" applyFont="1" applyFill="1" applyBorder="1" applyAlignment="1">
      <alignment horizontal="center" vertical="center"/>
    </xf>
    <xf numFmtId="0" fontId="20" fillId="4" borderId="20" xfId="2" applyFont="1" applyFill="1" applyBorder="1" applyAlignment="1">
      <alignment horizontal="center" vertical="center"/>
    </xf>
    <xf numFmtId="0" fontId="20" fillId="4" borderId="27" xfId="2" applyFont="1" applyFill="1" applyBorder="1" applyAlignment="1">
      <alignment horizontal="center" vertical="center"/>
    </xf>
    <xf numFmtId="0" fontId="20" fillId="4" borderId="26" xfId="2" applyFont="1" applyFill="1" applyBorder="1" applyAlignment="1">
      <alignment horizontal="center" vertical="center"/>
    </xf>
    <xf numFmtId="0" fontId="20" fillId="4" borderId="22" xfId="2" applyFont="1" applyFill="1" applyBorder="1" applyAlignment="1">
      <alignment horizontal="center" vertical="center"/>
    </xf>
    <xf numFmtId="0" fontId="20" fillId="4" borderId="28" xfId="2" applyFont="1" applyFill="1" applyBorder="1" applyAlignment="1">
      <alignment horizontal="center" vertical="center"/>
    </xf>
    <xf numFmtId="0" fontId="21" fillId="4" borderId="23" xfId="2" applyFont="1" applyFill="1" applyBorder="1" applyAlignment="1">
      <alignment horizontal="center" vertical="center"/>
    </xf>
    <xf numFmtId="0" fontId="21" fillId="4" borderId="29" xfId="2" applyFont="1" applyFill="1" applyBorder="1" applyAlignment="1">
      <alignment horizontal="center" vertical="center"/>
    </xf>
    <xf numFmtId="0" fontId="20" fillId="4" borderId="23" xfId="2" applyFont="1" applyFill="1" applyBorder="1" applyAlignment="1">
      <alignment horizontal="center" vertical="center" shrinkToFit="1"/>
    </xf>
    <xf numFmtId="0" fontId="20" fillId="4" borderId="24" xfId="2" applyFont="1" applyFill="1" applyBorder="1" applyAlignment="1">
      <alignment horizontal="center" vertical="center" shrinkToFit="1"/>
    </xf>
    <xf numFmtId="0" fontId="20" fillId="4" borderId="29" xfId="2" applyFont="1" applyFill="1" applyBorder="1" applyAlignment="1">
      <alignment horizontal="center" vertical="center" shrinkToFit="1"/>
    </xf>
    <xf numFmtId="0" fontId="20" fillId="4" borderId="30" xfId="2" applyFont="1" applyFill="1" applyBorder="1" applyAlignment="1">
      <alignment horizontal="center" vertical="center" shrinkToFit="1"/>
    </xf>
    <xf numFmtId="0" fontId="22" fillId="4" borderId="45" xfId="2" applyFont="1" applyFill="1" applyBorder="1" applyAlignment="1">
      <alignment horizontal="center" vertical="center"/>
    </xf>
    <xf numFmtId="0" fontId="22" fillId="4" borderId="2" xfId="2" applyFont="1" applyFill="1" applyBorder="1" applyAlignment="1">
      <alignment horizontal="center" vertical="center"/>
    </xf>
    <xf numFmtId="0" fontId="22" fillId="4" borderId="46" xfId="2" applyFont="1" applyFill="1" applyBorder="1" applyAlignment="1">
      <alignment horizontal="center" vertical="center"/>
    </xf>
    <xf numFmtId="0" fontId="22" fillId="4" borderId="47" xfId="2" applyFont="1" applyFill="1" applyBorder="1" applyAlignment="1">
      <alignment horizontal="center" vertical="center"/>
    </xf>
    <xf numFmtId="0" fontId="22" fillId="4" borderId="49" xfId="2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horizontal="center" vertical="center"/>
    </xf>
    <xf numFmtId="0" fontId="45" fillId="0" borderId="13" xfId="4" applyFont="1" applyBorder="1" applyAlignment="1">
      <alignment horizontal="center" vertical="center" shrinkToFit="1"/>
    </xf>
    <xf numFmtId="0" fontId="45" fillId="0" borderId="15" xfId="4" applyFont="1" applyBorder="1" applyAlignment="1">
      <alignment horizontal="center" vertical="center" shrinkToFit="1"/>
    </xf>
    <xf numFmtId="0" fontId="45" fillId="0" borderId="14" xfId="4" applyFont="1" applyBorder="1" applyAlignment="1">
      <alignment horizontal="center" vertical="center" shrinkToFit="1"/>
    </xf>
    <xf numFmtId="0" fontId="36" fillId="0" borderId="13" xfId="4" applyFont="1" applyBorder="1" applyAlignment="1">
      <alignment horizontal="center" vertical="center" shrinkToFit="1"/>
    </xf>
    <xf numFmtId="0" fontId="36" fillId="0" borderId="15" xfId="4" applyFont="1" applyBorder="1" applyAlignment="1">
      <alignment horizontal="center" vertical="center" shrinkToFit="1"/>
    </xf>
    <xf numFmtId="0" fontId="36" fillId="0" borderId="14" xfId="4" applyFont="1" applyBorder="1" applyAlignment="1">
      <alignment horizontal="center" vertical="center" shrinkToFit="1"/>
    </xf>
    <xf numFmtId="0" fontId="36" fillId="0" borderId="1" xfId="3" applyFont="1" applyBorder="1" applyAlignment="1">
      <alignment horizontal="center" vertical="center" wrapText="1"/>
    </xf>
    <xf numFmtId="0" fontId="36" fillId="0" borderId="1" xfId="3" applyFont="1" applyBorder="1" applyAlignment="1">
      <alignment horizontal="center" vertical="center"/>
    </xf>
    <xf numFmtId="3" fontId="41" fillId="0" borderId="87" xfId="4" applyNumberFormat="1" applyFont="1" applyBorder="1" applyAlignment="1">
      <alignment horizontal="left" vertical="center" shrinkToFit="1"/>
    </xf>
    <xf numFmtId="0" fontId="41" fillId="0" borderId="87" xfId="4" applyFont="1" applyBorder="1" applyAlignment="1">
      <alignment horizontal="left" vertical="center" shrinkToFit="1"/>
    </xf>
    <xf numFmtId="0" fontId="45" fillId="8" borderId="13" xfId="4" applyFont="1" applyFill="1" applyBorder="1" applyAlignment="1">
      <alignment horizontal="center" vertical="center" shrinkToFit="1"/>
    </xf>
    <xf numFmtId="0" fontId="45" fillId="8" borderId="15" xfId="4" applyFont="1" applyFill="1" applyBorder="1" applyAlignment="1">
      <alignment horizontal="center" vertical="center" shrinkToFit="1"/>
    </xf>
    <xf numFmtId="0" fontId="45" fillId="8" borderId="14" xfId="4" applyFont="1" applyFill="1" applyBorder="1" applyAlignment="1">
      <alignment horizontal="center" vertical="center" shrinkToFit="1"/>
    </xf>
    <xf numFmtId="0" fontId="40" fillId="0" borderId="13" xfId="4" applyFont="1" applyBorder="1" applyAlignment="1">
      <alignment horizontal="center" vertical="center" shrinkToFit="1"/>
    </xf>
    <xf numFmtId="0" fontId="40" fillId="0" borderId="15" xfId="4" applyFont="1" applyBorder="1" applyAlignment="1">
      <alignment horizontal="center" vertical="center" shrinkToFit="1"/>
    </xf>
    <xf numFmtId="0" fontId="40" fillId="0" borderId="14" xfId="4" applyFont="1" applyBorder="1" applyAlignment="1">
      <alignment horizontal="center" vertical="center" shrinkToFit="1"/>
    </xf>
    <xf numFmtId="0" fontId="47" fillId="0" borderId="13" xfId="4" applyFont="1" applyBorder="1" applyAlignment="1">
      <alignment horizontal="center" vertical="center" shrinkToFit="1"/>
    </xf>
    <xf numFmtId="0" fontId="47" fillId="0" borderId="15" xfId="4" applyFont="1" applyBorder="1" applyAlignment="1">
      <alignment horizontal="center" vertical="center" shrinkToFit="1"/>
    </xf>
    <xf numFmtId="0" fontId="47" fillId="0" borderId="14" xfId="4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/>
    <xf numFmtId="178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 indent="1"/>
    </xf>
    <xf numFmtId="49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6" fillId="0" borderId="0" xfId="4" applyFont="1" applyBorder="1" applyAlignment="1">
      <alignment horizontal="center" vertical="center"/>
    </xf>
    <xf numFmtId="41" fontId="39" fillId="0" borderId="0" xfId="5" applyFont="1" applyBorder="1" applyAlignment="1">
      <alignment horizontal="center" vertical="center"/>
    </xf>
    <xf numFmtId="0" fontId="39" fillId="0" borderId="0" xfId="4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78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49" fontId="6" fillId="7" borderId="13" xfId="0" applyNumberFormat="1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49" fontId="6" fillId="7" borderId="1" xfId="0" applyNumberFormat="1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vertical="center"/>
    </xf>
    <xf numFmtId="178" fontId="6" fillId="7" borderId="1" xfId="0" applyNumberFormat="1" applyFont="1" applyFill="1" applyBorder="1" applyAlignment="1">
      <alignment vertical="center"/>
    </xf>
    <xf numFmtId="178" fontId="6" fillId="7" borderId="1" xfId="1" applyNumberFormat="1" applyFont="1" applyFill="1" applyBorder="1" applyAlignment="1">
      <alignment vertical="center"/>
    </xf>
    <xf numFmtId="41" fontId="6" fillId="7" borderId="0" xfId="1" applyFont="1" applyFill="1" applyAlignment="1">
      <alignment vertical="center"/>
    </xf>
    <xf numFmtId="178" fontId="6" fillId="7" borderId="0" xfId="0" applyNumberFormat="1" applyFont="1" applyFill="1" applyAlignment="1">
      <alignment vertical="center"/>
    </xf>
    <xf numFmtId="41" fontId="6" fillId="8" borderId="0" xfId="0" applyNumberFormat="1" applyFont="1" applyFill="1" applyAlignment="1">
      <alignment vertical="center"/>
    </xf>
    <xf numFmtId="41" fontId="6" fillId="0" borderId="0" xfId="1" applyFont="1" applyAlignment="1">
      <alignment vertical="center"/>
    </xf>
    <xf numFmtId="3" fontId="6" fillId="0" borderId="0" xfId="0" applyNumberFormat="1" applyFont="1" applyAlignment="1">
      <alignment vertical="center"/>
    </xf>
    <xf numFmtId="178" fontId="6" fillId="8" borderId="0" xfId="0" applyNumberFormat="1" applyFont="1" applyFill="1" applyAlignment="1">
      <alignment vertical="center"/>
    </xf>
    <xf numFmtId="41" fontId="6" fillId="8" borderId="0" xfId="1" applyFont="1" applyFill="1" applyAlignment="1">
      <alignment vertical="center"/>
    </xf>
    <xf numFmtId="49" fontId="6" fillId="7" borderId="0" xfId="0" applyNumberFormat="1" applyFont="1" applyFill="1" applyAlignment="1">
      <alignment vertical="center"/>
    </xf>
    <xf numFmtId="0" fontId="6" fillId="7" borderId="0" xfId="0" applyNumberFormat="1" applyFont="1" applyFill="1" applyAlignment="1">
      <alignment horizontal="center" vertical="center"/>
    </xf>
    <xf numFmtId="0" fontId="6" fillId="7" borderId="0" xfId="0" applyNumberFormat="1" applyFont="1" applyFill="1" applyAlignment="1">
      <alignment vertical="center"/>
    </xf>
    <xf numFmtId="0" fontId="6" fillId="0" borderId="0" xfId="0" applyNumberFormat="1" applyFont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0" fillId="0" borderId="11" xfId="0" applyNumberForma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33" fillId="0" borderId="11" xfId="3" applyFont="1" applyBorder="1" applyAlignment="1">
      <alignment vertical="center"/>
    </xf>
    <xf numFmtId="0" fontId="35" fillId="0" borderId="11" xfId="4" applyFont="1" applyBorder="1" applyAlignment="1">
      <alignment vertical="center"/>
    </xf>
    <xf numFmtId="181" fontId="36" fillId="0" borderId="11" xfId="3" applyNumberFormat="1" applyFont="1" applyBorder="1" applyAlignment="1">
      <alignment horizontal="right" vertical="center"/>
    </xf>
    <xf numFmtId="181" fontId="36" fillId="0" borderId="11" xfId="3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0" fontId="6" fillId="7" borderId="1" xfId="1" applyNumberFormat="1" applyFont="1" applyFill="1" applyBorder="1" applyAlignment="1">
      <alignment vertical="center"/>
    </xf>
    <xf numFmtId="41" fontId="47" fillId="0" borderId="83" xfId="5" applyFont="1" applyFill="1" applyBorder="1" applyAlignment="1">
      <alignment horizontal="center" vertical="center" shrinkToFit="1"/>
    </xf>
    <xf numFmtId="41" fontId="36" fillId="0" borderId="84" xfId="5" applyFont="1" applyFill="1" applyBorder="1" applyAlignment="1">
      <alignment horizontal="center" vertical="center" shrinkToFit="1"/>
    </xf>
    <xf numFmtId="41" fontId="41" fillId="0" borderId="82" xfId="5" applyFont="1" applyFill="1" applyBorder="1" applyAlignment="1">
      <alignment horizontal="right" vertical="center" shrinkToFit="1"/>
    </xf>
    <xf numFmtId="41" fontId="41" fillId="0" borderId="83" xfId="5" applyFont="1" applyFill="1" applyBorder="1" applyAlignment="1">
      <alignment horizontal="center" vertical="center" shrinkToFit="1"/>
    </xf>
    <xf numFmtId="10" fontId="41" fillId="0" borderId="83" xfId="6" applyNumberFormat="1" applyFont="1" applyFill="1" applyBorder="1" applyAlignment="1">
      <alignment vertical="center" shrinkToFit="1"/>
    </xf>
    <xf numFmtId="10" fontId="41" fillId="0" borderId="83" xfId="5" applyNumberFormat="1" applyFont="1" applyFill="1" applyBorder="1" applyAlignment="1">
      <alignment vertical="center" shrinkToFit="1"/>
    </xf>
    <xf numFmtId="41" fontId="36" fillId="0" borderId="87" xfId="5" applyFont="1" applyFill="1" applyBorder="1" applyAlignment="1">
      <alignment horizontal="center" vertical="center" shrinkToFit="1"/>
    </xf>
    <xf numFmtId="41" fontId="36" fillId="0" borderId="88" xfId="5" applyFont="1" applyFill="1" applyBorder="1" applyAlignment="1">
      <alignment horizontal="center" vertical="center" shrinkToFit="1"/>
    </xf>
    <xf numFmtId="41" fontId="41" fillId="0" borderId="86" xfId="5" applyFont="1" applyFill="1" applyBorder="1" applyAlignment="1">
      <alignment horizontal="right" vertical="center" shrinkToFit="1"/>
    </xf>
    <xf numFmtId="41" fontId="41" fillId="0" borderId="87" xfId="5" applyFont="1" applyFill="1" applyBorder="1" applyAlignment="1">
      <alignment horizontal="center" vertical="center" shrinkToFit="1"/>
    </xf>
    <xf numFmtId="10" fontId="41" fillId="0" borderId="87" xfId="6" applyNumberFormat="1" applyFont="1" applyFill="1" applyBorder="1" applyAlignment="1">
      <alignment vertical="center" shrinkToFit="1"/>
    </xf>
    <xf numFmtId="182" fontId="41" fillId="0" borderId="87" xfId="5" applyNumberFormat="1" applyFont="1" applyFill="1" applyBorder="1" applyAlignment="1">
      <alignment vertical="center" shrinkToFit="1"/>
    </xf>
    <xf numFmtId="10" fontId="41" fillId="0" borderId="87" xfId="5" applyNumberFormat="1" applyFont="1" applyFill="1" applyBorder="1" applyAlignment="1">
      <alignment vertical="center" shrinkToFit="1"/>
    </xf>
    <xf numFmtId="183" fontId="41" fillId="0" borderId="87" xfId="6" applyNumberFormat="1" applyFont="1" applyFill="1" applyBorder="1" applyAlignment="1">
      <alignment vertical="center" shrinkToFit="1"/>
    </xf>
    <xf numFmtId="182" fontId="41" fillId="0" borderId="87" xfId="6" applyNumberFormat="1" applyFont="1" applyFill="1" applyBorder="1" applyAlignment="1">
      <alignment vertical="center" shrinkToFit="1"/>
    </xf>
    <xf numFmtId="3" fontId="41" fillId="0" borderId="87" xfId="4" applyNumberFormat="1" applyFont="1" applyFill="1" applyBorder="1" applyAlignment="1">
      <alignment horizontal="left" vertical="center" shrinkToFit="1"/>
    </xf>
    <xf numFmtId="183" fontId="41" fillId="0" borderId="87" xfId="5" applyNumberFormat="1" applyFont="1" applyFill="1" applyBorder="1" applyAlignment="1">
      <alignment vertical="center" shrinkToFit="1"/>
    </xf>
    <xf numFmtId="41" fontId="36" fillId="0" borderId="91" xfId="5" applyFont="1" applyFill="1" applyBorder="1" applyAlignment="1">
      <alignment horizontal="center" vertical="center" shrinkToFit="1"/>
    </xf>
    <xf numFmtId="41" fontId="36" fillId="0" borderId="92" xfId="5" applyFont="1" applyFill="1" applyBorder="1" applyAlignment="1">
      <alignment horizontal="center" vertical="center" shrinkToFit="1"/>
    </xf>
    <xf numFmtId="41" fontId="41" fillId="0" borderId="90" xfId="5" applyFont="1" applyFill="1" applyBorder="1" applyAlignment="1">
      <alignment horizontal="right" vertical="center" shrinkToFit="1"/>
    </xf>
    <xf numFmtId="41" fontId="41" fillId="0" borderId="91" xfId="5" applyFont="1" applyFill="1" applyBorder="1" applyAlignment="1">
      <alignment horizontal="center" vertical="center" shrinkToFit="1"/>
    </xf>
    <xf numFmtId="10" fontId="41" fillId="0" borderId="91" xfId="6" applyNumberFormat="1" applyFont="1" applyFill="1" applyBorder="1" applyAlignment="1">
      <alignment vertical="center" shrinkToFit="1"/>
    </xf>
    <xf numFmtId="10" fontId="41" fillId="0" borderId="91" xfId="5" applyNumberFormat="1" applyFont="1" applyFill="1" applyBorder="1" applyAlignment="1">
      <alignment vertical="center" shrinkToFit="1"/>
    </xf>
    <xf numFmtId="41" fontId="36" fillId="0" borderId="15" xfId="5" applyFont="1" applyFill="1" applyBorder="1" applyAlignment="1">
      <alignment horizontal="center" vertical="center" shrinkToFit="1"/>
    </xf>
    <xf numFmtId="41" fontId="36" fillId="0" borderId="14" xfId="5" applyFont="1" applyFill="1" applyBorder="1" applyAlignment="1">
      <alignment horizontal="center" vertical="center" shrinkToFit="1"/>
    </xf>
    <xf numFmtId="41" fontId="41" fillId="0" borderId="13" xfId="5" applyFont="1" applyFill="1" applyBorder="1" applyAlignment="1">
      <alignment horizontal="right" vertical="center" shrinkToFit="1"/>
    </xf>
    <xf numFmtId="41" fontId="41" fillId="0" borderId="15" xfId="5" applyFont="1" applyFill="1" applyBorder="1" applyAlignment="1">
      <alignment horizontal="center" vertical="center" shrinkToFit="1"/>
    </xf>
    <xf numFmtId="10" fontId="41" fillId="0" borderId="15" xfId="6" applyNumberFormat="1" applyFont="1" applyFill="1" applyBorder="1" applyAlignment="1">
      <alignment vertical="center" shrinkToFit="1"/>
    </xf>
    <xf numFmtId="10" fontId="41" fillId="0" borderId="15" xfId="5" applyNumberFormat="1" applyFont="1" applyFill="1" applyBorder="1" applyAlignment="1">
      <alignment vertical="center" shrinkToFit="1"/>
    </xf>
    <xf numFmtId="41" fontId="36" fillId="0" borderId="94" xfId="5" applyFont="1" applyFill="1" applyBorder="1" applyAlignment="1">
      <alignment horizontal="center" vertical="center" shrinkToFit="1"/>
    </xf>
    <xf numFmtId="41" fontId="47" fillId="0" borderId="93" xfId="5" applyFont="1" applyFill="1" applyBorder="1" applyAlignment="1">
      <alignment horizontal="center" vertical="center" shrinkToFit="1"/>
    </xf>
    <xf numFmtId="41" fontId="36" fillId="0" borderId="95" xfId="5" applyFont="1" applyFill="1" applyBorder="1" applyAlignment="1">
      <alignment horizontal="center" vertical="center" shrinkToFit="1"/>
    </xf>
    <xf numFmtId="41" fontId="36" fillId="0" borderId="12" xfId="5" applyFont="1" applyFill="1" applyBorder="1" applyAlignment="1">
      <alignment horizontal="center" vertical="center" shrinkToFit="1"/>
    </xf>
    <xf numFmtId="41" fontId="47" fillId="0" borderId="98" xfId="5" applyFont="1" applyFill="1" applyBorder="1" applyAlignment="1">
      <alignment horizontal="center" vertical="center" shrinkToFit="1"/>
    </xf>
    <xf numFmtId="9" fontId="41" fillId="0" borderId="15" xfId="6" applyNumberFormat="1" applyFont="1" applyFill="1" applyBorder="1" applyAlignment="1">
      <alignment vertical="center" shrinkToFit="1"/>
    </xf>
    <xf numFmtId="9" fontId="41" fillId="0" borderId="15" xfId="5" applyNumberFormat="1" applyFont="1" applyFill="1" applyBorder="1" applyAlignment="1">
      <alignment vertical="center" shrinkToFit="1"/>
    </xf>
    <xf numFmtId="41" fontId="47" fillId="0" borderId="0" xfId="5" applyFont="1" applyFill="1" applyBorder="1" applyAlignment="1">
      <alignment horizontal="center" vertical="center" shrinkToFit="1"/>
    </xf>
    <xf numFmtId="41" fontId="41" fillId="0" borderId="15" xfId="5" applyFont="1" applyFill="1" applyBorder="1" applyAlignment="1">
      <alignment vertical="center" shrinkToFit="1"/>
    </xf>
    <xf numFmtId="41" fontId="48" fillId="0" borderId="0" xfId="5" applyFont="1" applyFill="1" applyBorder="1" applyAlignment="1">
      <alignment horizontal="center" vertical="center" shrinkToFit="1"/>
    </xf>
    <xf numFmtId="41" fontId="47" fillId="0" borderId="0" xfId="6" applyFont="1" applyFill="1" applyBorder="1" applyAlignment="1">
      <alignment horizontal="center" vertical="center" shrinkToFit="1"/>
    </xf>
    <xf numFmtId="41" fontId="36" fillId="0" borderId="9" xfId="5" applyFont="1" applyFill="1" applyBorder="1" applyAlignment="1">
      <alignment horizontal="center" vertical="center" shrinkToFit="1"/>
    </xf>
    <xf numFmtId="41" fontId="36" fillId="0" borderId="99" xfId="5" applyFont="1" applyFill="1" applyBorder="1" applyAlignment="1">
      <alignment horizontal="center" vertical="center" shrinkToFit="1"/>
    </xf>
    <xf numFmtId="41" fontId="47" fillId="0" borderId="11" xfId="5" applyFont="1" applyFill="1" applyBorder="1" applyAlignment="1">
      <alignment horizontal="center" vertical="center" shrinkToFit="1"/>
    </xf>
    <xf numFmtId="41" fontId="39" fillId="0" borderId="13" xfId="5" applyFont="1" applyFill="1" applyBorder="1" applyAlignment="1">
      <alignment horizontal="right" vertical="center" shrinkToFit="1"/>
    </xf>
    <xf numFmtId="41" fontId="39" fillId="0" borderId="15" xfId="5" applyFont="1" applyFill="1" applyBorder="1" applyAlignment="1">
      <alignment horizontal="center" vertical="center" shrinkToFit="1"/>
    </xf>
    <xf numFmtId="41" fontId="39" fillId="0" borderId="15" xfId="5" applyFont="1" applyFill="1" applyBorder="1" applyAlignment="1">
      <alignment vertical="center" shrinkToFit="1"/>
    </xf>
    <xf numFmtId="41" fontId="36" fillId="0" borderId="0" xfId="5" applyFont="1" applyFill="1" applyBorder="1" applyAlignment="1">
      <alignment horizontal="center" vertical="center"/>
    </xf>
    <xf numFmtId="41" fontId="39" fillId="0" borderId="0" xfId="5" applyFont="1" applyFill="1" applyBorder="1" applyAlignment="1">
      <alignment horizontal="right" vertical="center"/>
    </xf>
    <xf numFmtId="41" fontId="39" fillId="0" borderId="0" xfId="5" applyFont="1" applyFill="1" applyBorder="1" applyAlignment="1">
      <alignment horizontal="center" vertical="center"/>
    </xf>
    <xf numFmtId="41" fontId="36" fillId="0" borderId="0" xfId="5" applyFont="1" applyFill="1" applyAlignment="1">
      <alignment vertical="center"/>
    </xf>
    <xf numFmtId="49" fontId="6" fillId="0" borderId="13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49" fontId="6" fillId="7" borderId="13" xfId="0" applyNumberFormat="1" applyFont="1" applyFill="1" applyBorder="1" applyAlignment="1">
      <alignment vertical="center"/>
    </xf>
    <xf numFmtId="0" fontId="0" fillId="7" borderId="15" xfId="0" applyFill="1" applyBorder="1" applyAlignment="1">
      <alignment vertical="center"/>
    </xf>
    <xf numFmtId="0" fontId="0" fillId="7" borderId="14" xfId="0" applyFill="1" applyBorder="1" applyAlignment="1">
      <alignment vertical="center"/>
    </xf>
  </cellXfs>
  <cellStyles count="9">
    <cellStyle name="백분율 2 2" xfId="8"/>
    <cellStyle name="쉼표 [0]" xfId="1" builtinId="6"/>
    <cellStyle name="쉼표 [0] 2" xfId="5"/>
    <cellStyle name="쉼표 [0] 2 2" xfId="6"/>
    <cellStyle name="표준" xfId="0" builtinId="0"/>
    <cellStyle name="표준 10" xfId="2"/>
    <cellStyle name="표준 2" xfId="7"/>
    <cellStyle name="표준_서울월천 초등 전기-1층 내역서" xfId="3"/>
    <cellStyle name="표준_한국국제협력단원가계산(2005.11.21최종)" xfId="4"/>
  </cellStyles>
  <dxfs count="0"/>
  <tableStyles count="0" defaultTableStyle="TableStyleMedium2" defaultPivotStyle="PivotStyleLight16"/>
  <colors>
    <mruColors>
      <color rgb="FFFF3300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11</xdr:col>
      <xdr:colOff>317500</xdr:colOff>
      <xdr:row>34</xdr:row>
      <xdr:rowOff>119787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AF7FDAD4-25DD-4248-801B-295B6E107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8413750" cy="5949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14</xdr:row>
      <xdr:rowOff>85725</xdr:rowOff>
    </xdr:from>
    <xdr:to>
      <xdr:col>13</xdr:col>
      <xdr:colOff>400050</xdr:colOff>
      <xdr:row>30</xdr:row>
      <xdr:rowOff>28575</xdr:rowOff>
    </xdr:to>
    <xdr:pic>
      <xdr:nvPicPr>
        <xdr:cNvPr id="9226" name="Picture 10">
          <a:extLst>
            <a:ext uri="{FF2B5EF4-FFF2-40B4-BE49-F238E27FC236}">
              <a16:creationId xmlns:a16="http://schemas.microsoft.com/office/drawing/2014/main" id="{351D3746-F676-4F53-BE44-968BE405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2514600"/>
          <a:ext cx="528637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44396;&#48120;4&#45800;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0500;&#49340;-&#49444;&#487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My%20Documents\&#51204;&#44592;&#49884;&#49444;&#51088;&#47308;\1.&#51204;&#44592;&#51088;&#47308;\2.&#44277;&#49324;&#51088;&#47308;\2007&#45380;&#46020;\2007%20&#44277;&#49324;\2007.04%20&#49884;&#51648;&#44256;%20&#51613;&#52629;%20&#51204;&#44592;\&#49884;&#51648;&#44256;&#46321;-&#51613;&#52629;&#45236;&#50669;(&#52572;&#51333;)\&#49884;&#51648;&#44256;&#44368;&#49324;&#51613;&#52629;&#53685;&#49888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228;&#51068;&#53945;&#49688;&#44053;-&#52509;&#4429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&#45236;&#50669;&#49436;sample\K-SE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6&#45236;&#50669;\&#44552;&#51109;&#52488;&#46321;&#54617;&#44368;&#49888;&#52629;&#44277;&#49324;\4&#52264;\1&#52264;&#48516;\office\&#45236;&#50669;\&#47928;&#54868;&#50696;&#49696;&#54924;&#44288;\&#45225;&#54408;\&#48152;&#49569;&#50668;&#51473;&#52404;&#50977;&#44288;&#51613;&#52629;&#44277;&#49324;(&#48169;&#49569;&#54252;&#5463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44396;&#48120;4&#45800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96;&#50857;&#51652;\&#50896;&#50857;&#51652;&#51032;%20&#50896;\My%20Documents\&#50672;&#4420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9340;&#49340;\&#53685;&#49888;\&#45224;&#48512;&#46020;&#47196;\WINDOWS\Temporary%20Internet%20Files\Content.IE5\41AZK5Q3\MSOffice\Excel\work\&#45236;&#5066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221;&#44592;\my%20documents\backup1\2001&#45380;\&#49888;&#50900;&#52397;&#49548;&#45380;&#47928;&#54868;&#49468;&#53552;\&#45236;&#50669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일위대가"/>
      <sheetName val="중기일위대가"/>
      <sheetName val="에너지요금"/>
      <sheetName val="방송(체육관)"/>
      <sheetName val="구역화물"/>
      <sheetName val="APT"/>
      <sheetName val="금액내역서"/>
      <sheetName val="G.R300경비"/>
      <sheetName val="예정(3)"/>
      <sheetName val="일반교실"/>
      <sheetName val="우,오수"/>
      <sheetName val="덕전리"/>
      <sheetName val="조명시설"/>
      <sheetName val="sw1"/>
      <sheetName val="단위수량"/>
      <sheetName val="TOTAL_BOQ"/>
      <sheetName val="DDD"/>
      <sheetName val="맨홀토공산출"/>
      <sheetName val="용소리교"/>
      <sheetName val="전선관"/>
      <sheetName val="조건표"/>
      <sheetName val="연결임시"/>
      <sheetName val="토공(우물통,기타) "/>
      <sheetName val="말뚝지지력산정"/>
      <sheetName val="교각(P1)수량"/>
      <sheetName val="설계내역서"/>
      <sheetName val="DATE"/>
      <sheetName val="물가시세"/>
      <sheetName val="배수공"/>
      <sheetName val="토사(PE)"/>
      <sheetName val="골막이(야매)"/>
      <sheetName val="Sheet1"/>
      <sheetName val="ABUT수량-A1"/>
      <sheetName val="대로근거"/>
      <sheetName val="실행철강하도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산근"/>
      <sheetName val="교육종류"/>
      <sheetName val="파일의이용"/>
      <sheetName val="차액보증"/>
      <sheetName val="현장관리비"/>
      <sheetName val="6동"/>
      <sheetName val="천방교접속"/>
      <sheetName val="TEST1"/>
      <sheetName val="총괄"/>
      <sheetName val="수량3"/>
      <sheetName val="내역"/>
      <sheetName val="2000년1차"/>
      <sheetName val="2공구산출내역"/>
      <sheetName val="식재가격"/>
      <sheetName val="식재총괄"/>
      <sheetName val="cal"/>
      <sheetName val="토목주소"/>
      <sheetName val="프랜트면허"/>
      <sheetName val="계정"/>
      <sheetName val="Sheet2"/>
      <sheetName val="내역서"/>
      <sheetName val="가도공"/>
      <sheetName val="C-직노1"/>
      <sheetName val="포장수량"/>
      <sheetName val="암거"/>
      <sheetName val="집수정"/>
      <sheetName val="본체"/>
      <sheetName val="교각1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노무비계"/>
      <sheetName val="wall"/>
      <sheetName val="2000년 공정표"/>
      <sheetName val="EP0618"/>
      <sheetName val="설비"/>
      <sheetName val="적용단가"/>
      <sheetName val="우수공"/>
      <sheetName val="품셈TABLE"/>
      <sheetName val="산출근거"/>
      <sheetName val="기계경비"/>
      <sheetName val="#REF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신우"/>
      <sheetName val="인건비 "/>
      <sheetName val="수량집계"/>
      <sheetName val="Total"/>
      <sheetName val="공통가설공사"/>
      <sheetName val="6PILE  (돌출)"/>
      <sheetName val="SLAB"/>
      <sheetName val="슬래브"/>
      <sheetName val="취수탑"/>
      <sheetName val="토목품셈"/>
      <sheetName val="공종"/>
      <sheetName val="단면검토"/>
      <sheetName val="설계조건"/>
      <sheetName val="대포2교접속"/>
      <sheetName val="터파기및재료"/>
      <sheetName val="시중노임단가"/>
      <sheetName val="자재단가"/>
      <sheetName val="2001계약현황"/>
      <sheetName val="기초목"/>
      <sheetName val="일반문틀 설치"/>
      <sheetName val="샌딩 에폭시 도장"/>
      <sheetName val="스텐문틀설치"/>
      <sheetName val="사통"/>
      <sheetName val="입찰안"/>
      <sheetName val="약품설비"/>
      <sheetName val="열린교실"/>
      <sheetName val="관급"/>
      <sheetName val="교사기준면적(초등)"/>
      <sheetName val="토공"/>
      <sheetName val="기계경비일람"/>
      <sheetName val="구조물철거타공정이월"/>
      <sheetName val="구조물공"/>
      <sheetName val="부대공"/>
      <sheetName val="설계설명서"/>
      <sheetName val="동해title"/>
      <sheetName val="1호인버트수량"/>
      <sheetName val="2호맨홀공제수량"/>
      <sheetName val="JUCKEYK"/>
      <sheetName val="CTEMCOST"/>
      <sheetName val="주방환기"/>
      <sheetName val="현장식당(1)"/>
      <sheetName val="날개벽"/>
      <sheetName val="총괄표"/>
      <sheetName val="9811"/>
      <sheetName val="일위대가목차"/>
      <sheetName val="자재비"/>
      <sheetName val="DNT OSBL"/>
      <sheetName val="1.설계조건"/>
      <sheetName val="온도 데이터"/>
      <sheetName val="골조시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단가 및 재료비"/>
      <sheetName val="중기사용료산출근거"/>
      <sheetName val="단가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F6" t="str">
            <v xml:space="preserve"> </v>
          </cell>
        </row>
        <row r="7">
          <cell r="A7">
            <v>7</v>
          </cell>
          <cell r="F7" t="str">
            <v xml:space="preserve"> </v>
          </cell>
        </row>
        <row r="8">
          <cell r="A8">
            <v>8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일위(설)"/>
      <sheetName val="보고서"/>
      <sheetName val="일위대가(출입)"/>
      <sheetName val="연결임시"/>
      <sheetName val="구미4단2"/>
      <sheetName val="실행간접비용"/>
      <sheetName val="갑지(요약)"/>
      <sheetName val="70%"/>
      <sheetName val="내역"/>
      <sheetName val="설 계"/>
      <sheetName val="포장공"/>
      <sheetName val="토공"/>
      <sheetName val="단가조사"/>
      <sheetName val="일위대가"/>
      <sheetName val="2.냉난방설비공사"/>
      <sheetName val="재집"/>
      <sheetName val="직재"/>
      <sheetName val="일위대가(가설)"/>
      <sheetName val="2000년1차"/>
      <sheetName val="INPUT"/>
      <sheetName val="Sheet1"/>
      <sheetName val="가로등내역서"/>
      <sheetName val="작성"/>
      <sheetName val="ABUT수량-A1"/>
      <sheetName val="일위_파일"/>
      <sheetName val="노무비"/>
      <sheetName val="6PILE  (돌출)"/>
      <sheetName val="SUMMARY"/>
      <sheetName val="PAINT"/>
      <sheetName val="골조시행"/>
      <sheetName val="BID"/>
      <sheetName val="갑지(추정)"/>
      <sheetName val="수량산출"/>
      <sheetName val="Sheet4"/>
      <sheetName val="A3.공사비 검토"/>
      <sheetName val="C3.토목_옹벽"/>
      <sheetName val="대목"/>
      <sheetName val="의왕내역"/>
      <sheetName val="코드표"/>
      <sheetName val="2공구산출내역"/>
      <sheetName val="갑지"/>
      <sheetName val="관급자재"/>
      <sheetName val="단"/>
      <sheetName val="수정시산표"/>
      <sheetName val="매출채권 및 담보비율 변동"/>
      <sheetName val="설계예시"/>
      <sheetName val="물량표"/>
      <sheetName val="기초단가"/>
      <sheetName val="3.건축(현장안)"/>
      <sheetName val="노임이"/>
      <sheetName val="기초코드"/>
      <sheetName val="비교1"/>
      <sheetName val="설계내역서"/>
      <sheetName val="조경"/>
      <sheetName val="일위대가(건축)"/>
      <sheetName val="부재리스트"/>
      <sheetName val="기둥(원형)"/>
      <sheetName val="기초공"/>
      <sheetName val="철거산출근거"/>
      <sheetName val="단가비교표"/>
      <sheetName val="1차 내역서"/>
      <sheetName val="지급자재"/>
      <sheetName val="터파기및재료"/>
      <sheetName val="10월"/>
      <sheetName val="N賃率-職"/>
      <sheetName val="#REF"/>
      <sheetName val="설계"/>
      <sheetName val="내역서"/>
      <sheetName val="대비"/>
      <sheetName val="준검 내역서"/>
      <sheetName val="공정코드"/>
      <sheetName val="내역(토목2)11-7"/>
      <sheetName val="단가조사서"/>
      <sheetName val="Y-WORK"/>
      <sheetName val="교통대책내역"/>
      <sheetName val="한일양산"/>
      <sheetName val="코드"/>
      <sheetName val="공사개요"/>
      <sheetName val="실행"/>
      <sheetName val="기자재비"/>
      <sheetName val="단가표"/>
      <sheetName val="공문"/>
      <sheetName val="BOX전기내역"/>
      <sheetName val="예가표"/>
      <sheetName val="Sheet1 (2)"/>
      <sheetName val="품의서"/>
      <sheetName val="전기BOX내역서"/>
      <sheetName val="단가산출서"/>
      <sheetName val="장비사양"/>
      <sheetName val="식재일위대가"/>
      <sheetName val="토목주소"/>
      <sheetName val="프랜트면허"/>
      <sheetName val="가도공"/>
      <sheetName val="Mc1"/>
      <sheetName val="패널"/>
      <sheetName val="교각1"/>
      <sheetName val="단가표 (2)"/>
      <sheetName val="적용건축"/>
      <sheetName val="공통가설공사"/>
      <sheetName val="공사비산출내역"/>
      <sheetName val="개산공사비"/>
      <sheetName val="완성차 미수금"/>
      <sheetName val="인건-측정"/>
      <sheetName val="전기변내역"/>
      <sheetName val="현장관리비"/>
      <sheetName val="Sheet2"/>
      <sheetName val="단위중량"/>
      <sheetName val="내역서2안"/>
      <sheetName val="2.대외공문"/>
      <sheetName val="HP1AMLIST"/>
      <sheetName val="JUCKEYK"/>
      <sheetName val="분양가"/>
      <sheetName val="일위대가표"/>
      <sheetName val="대가단최종"/>
      <sheetName val="분양금할인"/>
      <sheetName val="부대내역"/>
      <sheetName val="집계표"/>
      <sheetName val="ML"/>
      <sheetName val="Total"/>
      <sheetName val="업무분장"/>
      <sheetName val="실행대비"/>
      <sheetName val="일위대가목차"/>
      <sheetName val="강북라우터"/>
      <sheetName val="콤보박스와 리스트박스의 연결"/>
      <sheetName val="이토변실(A3-LINE)"/>
      <sheetName val="노임단가"/>
      <sheetName val="식재가격"/>
      <sheetName val="식재총괄"/>
      <sheetName val="일위목록"/>
      <sheetName val="물가시세"/>
      <sheetName val="설계변경총괄표(계산식)"/>
      <sheetName val="물가자료"/>
      <sheetName val="투찰목록"/>
      <sheetName val="정부노임단가"/>
      <sheetName val="동수"/>
      <sheetName val="6공구(당초)"/>
      <sheetName val="도급FORM"/>
      <sheetName val="P.M 별"/>
      <sheetName val="4-10"/>
      <sheetName val="증감대비"/>
      <sheetName val="견적서"/>
      <sheetName val="Sheet3"/>
      <sheetName val="전선 및 전선관"/>
      <sheetName val="물가대비표"/>
      <sheetName val="품셈표"/>
      <sheetName val="남양주부대"/>
      <sheetName val="WORK"/>
      <sheetName val="Sheet15"/>
      <sheetName val="공통가설"/>
      <sheetName val="램머"/>
      <sheetName val="기계경비(시간당)"/>
      <sheetName val="96보완계획7.12"/>
      <sheetName val="200"/>
      <sheetName val="구리토평1전기"/>
      <sheetName val="ELECTRIC"/>
      <sheetName val="CTEMCOST"/>
      <sheetName val="노임"/>
      <sheetName val="단가"/>
      <sheetName val="Macro1"/>
      <sheetName val="수목표준대가"/>
      <sheetName val="국영"/>
      <sheetName val="업체별기성내역"/>
      <sheetName val="단면"/>
      <sheetName val="유림골조"/>
      <sheetName val="고창방향"/>
      <sheetName val="자료"/>
      <sheetName val="실행내역서 "/>
      <sheetName val="진주방향"/>
      <sheetName val="마산방향"/>
      <sheetName val="마산방향철근집계"/>
      <sheetName val="기초"/>
      <sheetName val="기계내역"/>
      <sheetName val="구조물공1"/>
      <sheetName val="배수및구조물공1"/>
      <sheetName val="16-1"/>
      <sheetName val="손익분석"/>
      <sheetName val="TEL"/>
      <sheetName val="부대대비"/>
      <sheetName val="냉연집계"/>
      <sheetName val="목표세부명세"/>
      <sheetName val="실행철강하도"/>
      <sheetName val="영업.일1"/>
      <sheetName val="대차대조표"/>
      <sheetName val="9-1차이내역"/>
      <sheetName val="CON'C"/>
      <sheetName val="2000.05"/>
      <sheetName val="98지급계획"/>
      <sheetName val="배수내역"/>
      <sheetName val="인건비 "/>
      <sheetName val="FAB별"/>
      <sheetName val="수량산출내역1115"/>
      <sheetName val="경산"/>
      <sheetName val="본부장"/>
      <sheetName val="콘크리트타설집계표"/>
      <sheetName val="COST"/>
      <sheetName val="6호기"/>
      <sheetName val="부분별수량산출(조합기초)"/>
      <sheetName val="견적"/>
      <sheetName val="시설물기초"/>
      <sheetName val="해외(원화)"/>
      <sheetName val="을지"/>
      <sheetName val="PSCbeam설계"/>
      <sheetName val="구조물공"/>
      <sheetName val="배수공"/>
      <sheetName val="5사남"/>
      <sheetName val="CR CODE"/>
      <sheetName val="부서CODE"/>
      <sheetName val="THEME CODE"/>
      <sheetName val="기초일위"/>
      <sheetName val="시설일위"/>
      <sheetName val="조명일위"/>
      <sheetName val="APT"/>
      <sheetName val="소방"/>
      <sheetName val="집계"/>
      <sheetName val="데이타"/>
      <sheetName val="식재인부"/>
      <sheetName val="수량집계"/>
      <sheetName val="99총공사내역서"/>
      <sheetName val="CAUDIT"/>
      <sheetName val="전력"/>
      <sheetName val="용산1(해보)"/>
      <sheetName val="배수장토목공사비"/>
      <sheetName val="1.설계조건"/>
      <sheetName val="SUMMARY(S)"/>
      <sheetName val="안전시설내역서"/>
      <sheetName val="인건비"/>
      <sheetName val="외주"/>
      <sheetName val="설계예산2"/>
      <sheetName val="2F 회의실견적(5_14 일대)"/>
      <sheetName val="목차 및 표지"/>
      <sheetName val="1기성검사원"/>
      <sheetName val="기성검사원"/>
      <sheetName val="2기성산출범위요약서"/>
      <sheetName val="신대방33(적용)"/>
      <sheetName val="구의33고"/>
      <sheetName val="단  가  대  비  표"/>
      <sheetName val="일  위  대  가  목  록"/>
      <sheetName val="도급원가"/>
      <sheetName val="Proposal"/>
      <sheetName val="일반공사"/>
      <sheetName val="소일위대가코드표"/>
      <sheetName val="현장"/>
      <sheetName val="토목"/>
      <sheetName val="DATE"/>
      <sheetName val="적정심사"/>
      <sheetName val="2.건축"/>
      <sheetName val="자료입력"/>
      <sheetName val="별표 "/>
      <sheetName val="단가조정"/>
      <sheetName val="평가데이터"/>
      <sheetName val="돈암사업"/>
      <sheetName val="단가대비표"/>
      <sheetName val="건축내역"/>
      <sheetName val="인천제철"/>
      <sheetName val="수목데이타 "/>
      <sheetName val="골조"/>
      <sheetName val="제품별단가"/>
      <sheetName val="제품별절단길이-0628"/>
      <sheetName val="토목공종세부"/>
      <sheetName val="토사(PE)"/>
      <sheetName val="전담운영PM"/>
      <sheetName val="총괄내역서"/>
      <sheetName val="단가산출"/>
      <sheetName val="자재표"/>
      <sheetName val="96노임기준"/>
      <sheetName val="DATA"/>
      <sheetName val="내역서(기계)"/>
      <sheetName val="7.자동제어공사"/>
      <sheetName val="규격"/>
      <sheetName val="전기"/>
      <sheetName val="공통단가"/>
      <sheetName val="운반비"/>
      <sheetName val="2000양배"/>
      <sheetName val="설변물량"/>
      <sheetName val="동해title"/>
      <sheetName val="기계설비-물가변동"/>
      <sheetName val="보할공정"/>
      <sheetName val="연습"/>
      <sheetName val="조명시설"/>
      <sheetName val="남양주댠가표"/>
      <sheetName val="하도급기성_(2)"/>
      <sheetName val="하도급단가산출_(2)"/>
      <sheetName val="설_계"/>
      <sheetName val="굴화내역"/>
      <sheetName val="요율"/>
      <sheetName val="기계설비"/>
      <sheetName val="b_balju_cho"/>
      <sheetName val="물량표S"/>
      <sheetName val="확약서"/>
      <sheetName val="Macro(전선)"/>
      <sheetName val="hvac(제어동)"/>
      <sheetName val="하부철근수량"/>
      <sheetName val="흥양2교토공집계표"/>
      <sheetName val="도대하도변경최종정산조경"/>
      <sheetName val="직노"/>
      <sheetName val="증감내역서"/>
      <sheetName val="설계서을"/>
      <sheetName val="BOX수량"/>
      <sheetName val="단면가정"/>
      <sheetName val="출력은 금물"/>
      <sheetName val="S1,3"/>
      <sheetName val="가격조사서"/>
      <sheetName val="빌딩 안내"/>
      <sheetName val="전체도급"/>
      <sheetName val="DATA 입력부"/>
      <sheetName val="구조물검사요청서"/>
      <sheetName val="관리대장"/>
      <sheetName val="기초일위대가"/>
      <sheetName val="시설물일위"/>
      <sheetName val="초기화면"/>
      <sheetName val="BCK3672"/>
      <sheetName val="전통건설"/>
      <sheetName val="계수시트"/>
      <sheetName val="원가계산서"/>
      <sheetName val="도봉2지구"/>
      <sheetName val="중기조종사 단위단가"/>
      <sheetName val="집행현황"/>
      <sheetName val="예총"/>
      <sheetName val="토공촕괄"/>
      <sheetName val="인원계획-미화"/>
      <sheetName val="96작생능"/>
      <sheetName val="공종구간"/>
      <sheetName val="단가(전기)"/>
      <sheetName val="구간공종"/>
      <sheetName val="9GNG운반"/>
      <sheetName val="덤프트럭계수"/>
      <sheetName val="시험비단가"/>
      <sheetName val="설비2차"/>
      <sheetName val="소요자재"/>
      <sheetName val="정산내역서"/>
      <sheetName val="입력"/>
      <sheetName val="제품표준규격"/>
      <sheetName val="사용자정의"/>
      <sheetName val="J형측구단위수량"/>
      <sheetName val="Baby일위대가"/>
      <sheetName val="1.우편집중내역서"/>
      <sheetName val="공사비명세서"/>
      <sheetName val="계약내역서"/>
      <sheetName val="주소록"/>
      <sheetName val="투찰추정"/>
      <sheetName val="실행예산서"/>
      <sheetName val="BSD (2)"/>
      <sheetName val="적용단가"/>
      <sheetName val="날개벽"/>
      <sheetName val="자동제어"/>
      <sheetName val="일용노임단가"/>
      <sheetName val="부지현황"/>
      <sheetName val="목록"/>
      <sheetName val="파스콘"/>
      <sheetName val="견적의뢰"/>
      <sheetName val="목창호재견적"/>
      <sheetName val="바닥재"/>
      <sheetName val="도면CHECK"/>
      <sheetName val="사진첩"/>
      <sheetName val="출장정리"/>
      <sheetName val="골조-101"/>
      <sheetName val="골조-102"/>
      <sheetName val="골조-103"/>
      <sheetName val="골조-105"/>
      <sheetName val="바닥면정리"/>
      <sheetName val="창호-101"/>
      <sheetName val="창호-102&amp;104"/>
      <sheetName val="창호-103"/>
      <sheetName val="창호-105"/>
      <sheetName val="창호-TOT"/>
      <sheetName val="창호-부속동"/>
      <sheetName val="파일길이"/>
      <sheetName val="xxxxxx"/>
      <sheetName val="품의"/>
      <sheetName val="가실행정리"/>
      <sheetName val="시운전연료비"/>
      <sheetName val="1차설계변경내역"/>
      <sheetName val="품셈TABLE"/>
      <sheetName val="지질조사"/>
      <sheetName val="설계기준"/>
      <sheetName val="내역1"/>
      <sheetName val="금액내역서"/>
      <sheetName val="대림경상68억"/>
      <sheetName val="역T형교대(말뚝기초)"/>
      <sheetName val="정공공사"/>
      <sheetName val="인제내역"/>
      <sheetName val="장비"/>
      <sheetName val="산근1"/>
      <sheetName val="노무"/>
      <sheetName val="자재"/>
      <sheetName val="간접"/>
      <sheetName val="건축"/>
      <sheetName val="간접비"/>
      <sheetName val="BOM-Form A.1.III"/>
      <sheetName val="CB"/>
      <sheetName val="결재갑지"/>
      <sheetName val="설계명세서"/>
      <sheetName val="목차"/>
      <sheetName val="연돌일위집계"/>
      <sheetName val="두정2차"/>
      <sheetName val="일위대가(1)"/>
      <sheetName val="설비원가"/>
      <sheetName val="표지"/>
      <sheetName val="신우"/>
      <sheetName val="등록업체(031124)"/>
      <sheetName val="내역서(전기)"/>
      <sheetName val="경비"/>
      <sheetName val="시추주상도"/>
      <sheetName val="경비내역(을)-1"/>
      <sheetName val="통장출금액"/>
      <sheetName val="누계12"/>
      <sheetName val="예산명세서"/>
      <sheetName val="변압기 및 발전기 용량"/>
      <sheetName val="실행,원가 최종예상"/>
      <sheetName val="단가기준"/>
      <sheetName val="기본계획"/>
      <sheetName val="간지(전기공사)"/>
      <sheetName val="자재단가"/>
      <sheetName val="단가및재료비"/>
      <sheetName val="토목내역서 (도급단가)"/>
      <sheetName val="1공구계약서"/>
      <sheetName val="우수공,맨홀,집수정"/>
      <sheetName val="한수원"/>
      <sheetName val="기본단가"/>
      <sheetName val="인건비단가"/>
      <sheetName val="내역서 (2)"/>
      <sheetName val="방호시설검토"/>
      <sheetName val="EJ"/>
      <sheetName val="밸브설치"/>
      <sheetName val="단가(1)"/>
      <sheetName val="냉천부속동"/>
      <sheetName val="관로내역원"/>
      <sheetName val="Sheet5"/>
      <sheetName val="inv(IT)"/>
      <sheetName val="C1ㅇ"/>
      <sheetName val="자탐간선산출서"/>
      <sheetName val="TRE TABLE"/>
      <sheetName val="일위대가목록"/>
      <sheetName val="9811"/>
      <sheetName val="예산대비"/>
      <sheetName val="wall"/>
      <sheetName val="내역서(총)"/>
      <sheetName val="공사비집계"/>
      <sheetName val="설계서"/>
      <sheetName val="3.공통공사대비"/>
      <sheetName val="백암비스타내역"/>
      <sheetName val="예산"/>
      <sheetName val="참조M"/>
      <sheetName val="건축공사 집계표"/>
      <sheetName val="날개벽수량표"/>
      <sheetName val="상무2지구(공사) (8)"/>
      <sheetName val="삭제금지단가"/>
      <sheetName val="code"/>
      <sheetName val="입출재고현황 (2)"/>
      <sheetName val="BOQ건축"/>
      <sheetName val="Budget 2004(DW)"/>
      <sheetName val="영업.일"/>
      <sheetName val="design criteria"/>
      <sheetName val="working load at the btm ft."/>
      <sheetName val="plan&amp;section of foundation"/>
      <sheetName val="member design"/>
      <sheetName val="type-F"/>
      <sheetName val="산출기준(파견전산실)"/>
      <sheetName val="본부소개"/>
      <sheetName val="인사자료총집계"/>
      <sheetName val="첨"/>
      <sheetName val="8공구투찰내역서"/>
      <sheetName val="예산변경사항"/>
      <sheetName val="단가조건"/>
      <sheetName val="경비2내역"/>
      <sheetName val="청천내"/>
      <sheetName val="공사내역"/>
      <sheetName val="단위중기"/>
      <sheetName val="Customer Databas"/>
      <sheetName val="재무가정"/>
      <sheetName val="hvac내역서(제어동)"/>
      <sheetName val="M1"/>
      <sheetName val="BSD _2_"/>
      <sheetName val="설계조건"/>
      <sheetName val="단면검토"/>
      <sheetName val="soil bearing check"/>
      <sheetName val="품종별-이름"/>
      <sheetName val="물가"/>
      <sheetName val="설비내역서"/>
      <sheetName val="건축내역서"/>
      <sheetName val="전기내역서"/>
      <sheetName val="공사비예산서(토목분)"/>
      <sheetName val="1단계"/>
      <sheetName val="PROJECT BRIEF(EX.NEW)"/>
      <sheetName val="RAHMEN"/>
      <sheetName val="을"/>
      <sheetName val="말뚝물량"/>
      <sheetName val="협조전"/>
      <sheetName val="정보매체A동"/>
      <sheetName val="ITB COST"/>
      <sheetName val="6.OUTPUT"/>
      <sheetName val="전기일위대가"/>
      <sheetName val="말뚝지지력산정"/>
      <sheetName val="출력표"/>
      <sheetName val="보도경계블럭"/>
      <sheetName val="수량산출서"/>
      <sheetName val="첨부파일"/>
      <sheetName val="음료실행"/>
      <sheetName val="가정급수관"/>
      <sheetName val="결과조달"/>
      <sheetName val="노원열병합  건축공사기성내역서"/>
      <sheetName val="전체"/>
      <sheetName val="FRT_O"/>
      <sheetName val="FAB_I"/>
      <sheetName val="예산M12A"/>
      <sheetName val="견적조건"/>
      <sheetName val="Budget 2005(DW)"/>
      <sheetName val="시멘트"/>
      <sheetName val="조명율표"/>
      <sheetName val="총괄"/>
      <sheetName val="EKOG10건축"/>
      <sheetName val="보일러"/>
      <sheetName val="포장복구집계"/>
      <sheetName val="적용환율"/>
      <sheetName val="PUMP"/>
      <sheetName val="접속 SLAB,BRACKET 설계"/>
      <sheetName val="안정검토"/>
      <sheetName val="1련박스"/>
      <sheetName val="담장산출"/>
      <sheetName val="배수통관(좌)"/>
      <sheetName val="11"/>
      <sheetName val="12용지"/>
      <sheetName val="Main"/>
      <sheetName val="사용성검토"/>
      <sheetName val="기성내역서표지"/>
      <sheetName val="EACT10"/>
      <sheetName val="토적"/>
      <sheetName val="통합"/>
      <sheetName val="날개벽(좌,우=45도,75도)"/>
      <sheetName val="CAPVC"/>
      <sheetName val="근고 블록 유형별 수량"/>
      <sheetName val="숙소"/>
      <sheetName val="간접경상비"/>
      <sheetName val="마산월령동골조물량변경"/>
      <sheetName val="MOTOR"/>
      <sheetName val="당진생산팀"/>
      <sheetName val="2002상반기노임기준"/>
      <sheetName val="건축원가계산서"/>
      <sheetName val="간접재료비산출표-27-30"/>
      <sheetName val="토공(완충)"/>
      <sheetName val="공종별 집계"/>
      <sheetName val="TB-내역서"/>
      <sheetName val="기계"/>
      <sheetName val="UNIT"/>
      <sheetName val="깨기"/>
      <sheetName val="COVER"/>
      <sheetName val="UR2-Calculation"/>
      <sheetName val="3본사"/>
      <sheetName val="토목내역"/>
      <sheetName val="4)유동표"/>
      <sheetName val="안정계산"/>
      <sheetName val="공틀공사"/>
      <sheetName val="공통(20-91)"/>
      <sheetName val="1. 설계조건 2.단면가정 3. 하중계산"/>
      <sheetName val="DATA 입력란"/>
      <sheetName val="I.설계조건"/>
      <sheetName val="퇴비산출근거"/>
      <sheetName val="99노임기준"/>
      <sheetName val="분석"/>
      <sheetName val="갑지1"/>
      <sheetName val="FB25JN"/>
      <sheetName val=" 견적서"/>
      <sheetName val="교량전기"/>
      <sheetName val="세부내역"/>
      <sheetName val="첨부1"/>
      <sheetName val="도"/>
      <sheetName val="상가지급현황"/>
      <sheetName val="J直材4"/>
      <sheetName val="대대터널 설계서"/>
      <sheetName val="내역표지"/>
      <sheetName val="소운반"/>
      <sheetName val="분류작업"/>
      <sheetName val="1-1"/>
      <sheetName val="AP1"/>
      <sheetName val="96수출"/>
      <sheetName val="1.설계기준"/>
      <sheetName val="BREAKDOWN(철거설치)"/>
      <sheetName val="총괄표"/>
      <sheetName val="건축공사"/>
      <sheetName val="공사개요설명서"/>
      <sheetName val="대로근거"/>
      <sheetName val="중로근거"/>
      <sheetName val="현금"/>
      <sheetName val="자재단가비교표"/>
      <sheetName val="토적1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토공계산서(부체도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원가계산"/>
      <sheetName val="순공사집계표"/>
      <sheetName val="건축공사"/>
      <sheetName val="전기공사"/>
      <sheetName val="설비공사"/>
      <sheetName val="부대공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신원가"/>
      <sheetName val="통신집계"/>
      <sheetName val="통신내역"/>
      <sheetName val="단가대비표(07.4) "/>
      <sheetName val="자재량 산출집계서"/>
      <sheetName val="자재량 산출서"/>
      <sheetName val="공량 산출서"/>
      <sheetName val="본관동"/>
      <sheetName val="후관동"/>
      <sheetName val="전체"/>
      <sheetName val="방송(체육관)"/>
      <sheetName val="중기일위대가"/>
      <sheetName val="206 무장,정비 장비용량 산출"/>
    </sheetNames>
    <sheetDataSet>
      <sheetData sheetId="0">
        <row r="1">
          <cell r="A1" t="str">
            <v>원  가  계  산  서</v>
          </cell>
        </row>
        <row r="2">
          <cell r="A2" t="str">
            <v>공사명 : 시지고등학교 교사증축 정보통신공사</v>
          </cell>
        </row>
        <row r="4">
          <cell r="A4" t="str">
            <v>구              분</v>
          </cell>
        </row>
        <row r="5">
          <cell r="A5" t="str">
            <v xml:space="preserve"> 1.  총      원       가</v>
          </cell>
        </row>
        <row r="6">
          <cell r="A6" t="str">
            <v xml:space="preserve">   가. 재  료  비</v>
          </cell>
        </row>
        <row r="7">
          <cell r="A7" t="str">
            <v xml:space="preserve">      1) 직접재료비</v>
          </cell>
        </row>
        <row r="8">
          <cell r="A8" t="str">
            <v xml:space="preserve">      2) 부산물공제</v>
          </cell>
        </row>
        <row r="9">
          <cell r="A9" t="str">
            <v xml:space="preserve">   나. 노  무  비</v>
          </cell>
        </row>
        <row r="10">
          <cell r="A10" t="str">
            <v xml:space="preserve">      1) 직접노무비</v>
          </cell>
        </row>
        <row r="11">
          <cell r="A11" t="str">
            <v xml:space="preserve">      2) 간접노무비</v>
          </cell>
        </row>
        <row r="12">
          <cell r="A12" t="str">
            <v xml:space="preserve">   다. 경    비</v>
          </cell>
        </row>
        <row r="13">
          <cell r="A13" t="str">
            <v xml:space="preserve">      1) 경비</v>
          </cell>
        </row>
        <row r="14">
          <cell r="A14" t="str">
            <v xml:space="preserve">      2) 산재보험료</v>
          </cell>
        </row>
        <row r="15">
          <cell r="A15" t="str">
            <v xml:space="preserve">      3) 안전관리비</v>
          </cell>
        </row>
        <row r="16">
          <cell r="A16" t="str">
            <v xml:space="preserve">      4) 고용보험료</v>
          </cell>
        </row>
        <row r="17">
          <cell r="A17" t="str">
            <v xml:space="preserve">      5) 기타경비</v>
          </cell>
        </row>
        <row r="18">
          <cell r="A18" t="str">
            <v xml:space="preserve">      6) 건강보험료</v>
          </cell>
        </row>
        <row r="19">
          <cell r="A19" t="str">
            <v xml:space="preserve">      7) 연금보험료</v>
          </cell>
        </row>
        <row r="20">
          <cell r="A20" t="str">
            <v xml:space="preserve"> 2.  일  반  관  리  비 </v>
          </cell>
        </row>
        <row r="21">
          <cell r="A21" t="str">
            <v xml:space="preserve"> 3.  이              윤</v>
          </cell>
        </row>
        <row r="22">
          <cell r="A22" t="str">
            <v xml:space="preserve"> 4.  소              계</v>
          </cell>
        </row>
        <row r="23">
          <cell r="A23" t="str">
            <v xml:space="preserve"> 5.  부  가  가  치  세</v>
          </cell>
        </row>
        <row r="24">
          <cell r="A24" t="str">
            <v xml:space="preserve"> 6.  합              계 </v>
          </cell>
        </row>
        <row r="25">
          <cell r="A25" t="str">
            <v xml:space="preserve"> 7.  관급자재대</v>
          </cell>
        </row>
        <row r="26">
          <cell r="A26" t="str">
            <v xml:space="preserve"> 8.  총      합      계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원가계산"/>
      <sheetName val="순공사집계표"/>
      <sheetName val="건축공사"/>
      <sheetName val="전기공사"/>
      <sheetName val="설비공사"/>
      <sheetName val="부대공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대치판정"/>
      <sheetName val="원가계산서"/>
      <sheetName val="자재단가"/>
      <sheetName val="집계표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표지"/>
      <sheetName val="전원가"/>
      <sheetName val="전총괄"/>
      <sheetName val="전등"/>
      <sheetName val="전열"/>
      <sheetName val="소방"/>
      <sheetName val="통표지"/>
      <sheetName val="통원가"/>
      <sheetName val="통총괄"/>
      <sheetName val="전화"/>
      <sheetName val="TV"/>
      <sheetName val="LAN"/>
      <sheetName val="전일위목록"/>
      <sheetName val="전일위"/>
      <sheetName val="전가격표"/>
      <sheetName val="통일위목록"/>
      <sheetName val="통일위"/>
      <sheetName val="통가격표"/>
      <sheetName val="방송(체육관)"/>
      <sheetName val="방송(체육관-공량)"/>
      <sheetName val="방송-무대"/>
      <sheetName val="전선관"/>
      <sheetName val="전기산출"/>
      <sheetName val="밸브설치"/>
      <sheetName val="날개벽수량표"/>
      <sheetName val="예산대비"/>
      <sheetName val="건축내역"/>
      <sheetName val="내역서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일위대가"/>
      <sheetName val="N賃率-職"/>
      <sheetName val="부대대비"/>
      <sheetName val="냉연집계"/>
      <sheetName val="Sheet3"/>
      <sheetName val="직노"/>
      <sheetName val="설계조건"/>
      <sheetName val="plan&amp;section of foundation"/>
      <sheetName val="노원열병합  건축공사기성내역서"/>
      <sheetName val="민속촌메뉴"/>
      <sheetName val="수량산출서"/>
      <sheetName val="신우"/>
      <sheetName val="교각계산"/>
      <sheetName val="code"/>
      <sheetName val="도"/>
      <sheetName val="업무"/>
      <sheetName val="공사현황"/>
      <sheetName val="20관리비율"/>
      <sheetName val="직재"/>
      <sheetName val="견적서"/>
      <sheetName val="DATE"/>
      <sheetName val="sheets"/>
      <sheetName val="예산M12A"/>
      <sheetName val="일위대가목차"/>
      <sheetName val="노임단가"/>
      <sheetName val="경비_원본"/>
      <sheetName val="감가상각"/>
      <sheetName val="J直材4"/>
      <sheetName val="공사원가계산서"/>
      <sheetName val="TOTAL"/>
      <sheetName val="FANDBS"/>
      <sheetName val="GRDATA"/>
      <sheetName val="SHAFTDBSE"/>
      <sheetName val="단가비교표"/>
      <sheetName val="내역"/>
      <sheetName val="설직재-1"/>
      <sheetName val="주소록"/>
      <sheetName val="노임"/>
      <sheetName val="Sheet1"/>
      <sheetName val="전기일위대가"/>
      <sheetName val="DATA"/>
      <sheetName val="자재단가비교표"/>
      <sheetName val="화재 탐지 설비"/>
      <sheetName val="工완성공사율"/>
      <sheetName val="경산"/>
      <sheetName val="Sheet2"/>
      <sheetName val="소비자가"/>
      <sheetName val="개요"/>
      <sheetName val="을지"/>
      <sheetName val="DB"/>
      <sheetName val="터널조도"/>
      <sheetName val="실행내역서 "/>
      <sheetName val="부하계산서"/>
      <sheetName val="CT "/>
      <sheetName val="ABUT수량-A1"/>
      <sheetName val="발신정보"/>
      <sheetName val="기본일위"/>
      <sheetName val="2F 회의실견적(5_14 일대)"/>
      <sheetName val="NOMUBI"/>
      <sheetName val="sw1"/>
      <sheetName val="실행철강하도"/>
      <sheetName val="동원(3)"/>
      <sheetName val="예정(3)"/>
      <sheetName val="인건-측정"/>
      <sheetName val="조도계산서 (도서)"/>
      <sheetName val="동력부하(도산)"/>
      <sheetName val="명세서"/>
      <sheetName val="C-노임단가"/>
      <sheetName val="기성금내역서"/>
      <sheetName val="일위단가"/>
      <sheetName val="건축내역"/>
      <sheetName val="입찰안"/>
      <sheetName val="유림골조"/>
      <sheetName val="Sheet14"/>
      <sheetName val="Sheet13"/>
      <sheetName val="danga"/>
      <sheetName val="ilch"/>
      <sheetName val="6호기"/>
      <sheetName val="Y-WORK"/>
      <sheetName val="합천내역"/>
      <sheetName val="1안"/>
      <sheetName val="단가표"/>
      <sheetName val="음료실행"/>
      <sheetName val="APT내역"/>
      <sheetName val="부대시설"/>
      <sheetName val="기둥(원형)"/>
      <sheetName val="설비"/>
      <sheetName val="타견적1"/>
      <sheetName val="타견적2"/>
      <sheetName val="타견적3"/>
      <sheetName val="을"/>
      <sheetName val="사통"/>
      <sheetName val="견적대비 견적서"/>
      <sheetName val="재집"/>
      <sheetName val="단가조사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DB단가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BID"/>
      <sheetName val="공사내역"/>
      <sheetName val="LEGEND"/>
      <sheetName val="갑지(추정)"/>
      <sheetName val="EACT10"/>
      <sheetName val="조경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도체종-상수표"/>
      <sheetName val="계산서(곡선부)"/>
      <sheetName val="-치수표(곡선부)"/>
      <sheetName val="GAEYO"/>
      <sheetName val="UserData"/>
      <sheetName val="환율"/>
      <sheetName val="11.단가비교표_"/>
      <sheetName val="16.기계경비산출내역_"/>
      <sheetName val="원가계산서"/>
      <sheetName val="1.설계조건"/>
      <sheetName val="LOPCALC"/>
      <sheetName val="신규 수주분(사용자 정의)"/>
      <sheetName val="단가산출(변경없음)"/>
      <sheetName val="밸브설치"/>
      <sheetName val="소상 &quot;1&quot;"/>
      <sheetName val="내역서1999.8최종"/>
      <sheetName val="OPT7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CP-E2 (품셈표)"/>
      <sheetName val="U-TYPE(1)"/>
      <sheetName val="종배수관"/>
      <sheetName val="조도계산(1)"/>
      <sheetName val="품목납기"/>
      <sheetName val="전차선로 물량표"/>
      <sheetName val="일위대가목록"/>
      <sheetName val="와동25-3(변경)"/>
      <sheetName val="001"/>
      <sheetName val="60명당사(총괄)"/>
      <sheetName val="반중력식옹벽3.5"/>
      <sheetName val="중기사용료"/>
      <sheetName val="70%"/>
      <sheetName val="김재복부장님"/>
      <sheetName val="기초대가"/>
      <sheetName val="97"/>
      <sheetName val="WORK"/>
      <sheetName val="Macro1"/>
      <sheetName val="Macro2"/>
      <sheetName val="전기단가조사서"/>
      <sheetName val="K1자재(3차등)"/>
      <sheetName val="자재단가"/>
      <sheetName val="덕전리"/>
      <sheetName val="선급금신청서"/>
      <sheetName val="실행비교"/>
      <sheetName val="CT_"/>
      <sheetName val="2F_회의실견적(5_14_일대)"/>
      <sheetName val="조도계산서_(도서)"/>
      <sheetName val="96물가_CODE"/>
      <sheetName val="CP-E2_(품셈표)"/>
      <sheetName val="여과지동"/>
      <sheetName val="기초자료"/>
      <sheetName val="1000 DB구축 부표"/>
      <sheetName val="제-노임"/>
      <sheetName val="제직재"/>
      <sheetName val="CONCRETE"/>
      <sheetName val="부하LOAD"/>
      <sheetName val="데이타"/>
      <sheetName val="일위대가(1)"/>
      <sheetName val="11월 가격"/>
      <sheetName val="연수동"/>
      <sheetName val="청천내"/>
      <sheetName val="6PILE  (돌출)"/>
      <sheetName val="현금예금"/>
      <sheetName val="Sheet9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입출재고현황 (2)"/>
      <sheetName val="copy"/>
      <sheetName val="통신원가"/>
      <sheetName val="부하(성남)"/>
      <sheetName val="금액집계"/>
      <sheetName val="터파기및재료"/>
      <sheetName val="원본(갑지)"/>
      <sheetName val="판매96"/>
      <sheetName val="원가"/>
      <sheetName val="운반"/>
      <sheetName val="UR2-Calculation"/>
      <sheetName val="단"/>
      <sheetName val="기성"/>
      <sheetName val="도근좌표"/>
      <sheetName val="날개벽수량표"/>
      <sheetName val="전기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단가산출"/>
      <sheetName val="환경평가"/>
      <sheetName val="인구"/>
      <sheetName val="배수관공"/>
      <sheetName val="Sheet1 (2)"/>
      <sheetName val="화재_탐지_설비"/>
      <sheetName val="소상_&quot;1&quot;"/>
      <sheetName val="CTEMCOST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내부부하"/>
      <sheetName val="외주가공"/>
      <sheetName val="7단가"/>
      <sheetName val="dt0301"/>
      <sheetName val="dtt0301"/>
      <sheetName val="7.1 자재단가표(케이블)"/>
      <sheetName val="목록"/>
      <sheetName val="자료"/>
      <sheetName val="토공계산서(부체도로)"/>
      <sheetName val="우각부보강"/>
      <sheetName val="단가목록"/>
      <sheetName val="대창(장성)"/>
      <sheetName val="VE절감"/>
      <sheetName val="물량표S"/>
      <sheetName val="금액내역서"/>
      <sheetName val="물가시세"/>
      <sheetName val="ITEM"/>
      <sheetName val="type-F"/>
      <sheetName val="백암비스타내역"/>
      <sheetName val="기계내역"/>
      <sheetName val="심사계산"/>
      <sheetName val="심사물량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실행내역"/>
      <sheetName val="조도계산서 _도서_"/>
      <sheetName val="가로등기초"/>
      <sheetName val="BASIC (2)"/>
      <sheetName val="원가 (2)"/>
      <sheetName val="대치판정"/>
      <sheetName val="rate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자재운반단가일람표"/>
      <sheetName val="설계내역(2001)"/>
      <sheetName val="본체"/>
      <sheetName val="토목"/>
      <sheetName val="실행"/>
      <sheetName val="건축원가계산서"/>
      <sheetName val="LOAD-46"/>
      <sheetName val="DRUM"/>
      <sheetName val="품산출서"/>
      <sheetName val="견내"/>
      <sheetName val="매립"/>
      <sheetName val="FACTOR"/>
      <sheetName val="Cost bd-&quot;A&quot;"/>
      <sheetName val="실정공사비단가표"/>
      <sheetName val="PROCESS"/>
      <sheetName val="일위대가(계측기설치)"/>
      <sheetName val="99총공사내역서"/>
      <sheetName val="변압기 및 발전기 용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품목"/>
      <sheetName val="AV시스템"/>
      <sheetName val="C1"/>
      <sheetName val="기성내역서표지"/>
      <sheetName val="sub"/>
      <sheetName val="(A)내역서"/>
      <sheetName val="값"/>
      <sheetName val="횡 연장"/>
      <sheetName val="호표"/>
      <sheetName val="공사비명세서"/>
      <sheetName val="지수"/>
      <sheetName val="일위대가표"/>
      <sheetName val="약품공급2"/>
      <sheetName val="dtxl"/>
      <sheetName val="단면가정"/>
      <sheetName val="7내역"/>
      <sheetName val="표지판단위"/>
      <sheetName val="설계"/>
      <sheetName val="협조전"/>
      <sheetName val="입상내역"/>
      <sheetName val="FAB별"/>
      <sheetName val="견적(갑지)"/>
      <sheetName val="담장산출"/>
      <sheetName val="BOX"/>
      <sheetName val="건축내역서"/>
      <sheetName val="말뚝지지력산정"/>
      <sheetName val="예산대비"/>
      <sheetName val="공문"/>
      <sheetName val="NEYOK"/>
      <sheetName val="1-1"/>
      <sheetName val="차도조도계산"/>
      <sheetName val="노무비 근거"/>
      <sheetName val="소업1교"/>
      <sheetName val="배수내역 (2)"/>
      <sheetName val="BUS제원1"/>
      <sheetName val="단가조사서"/>
      <sheetName val="목차"/>
      <sheetName val="간지"/>
      <sheetName val="간선계산"/>
      <sheetName val="맨홀토공"/>
      <sheetName val="Controls"/>
      <sheetName val="단가"/>
      <sheetName val="수량산출서 갑지"/>
      <sheetName val="11"/>
      <sheetName val="CB"/>
      <sheetName val="단위수량"/>
      <sheetName val="변경갑지"/>
      <sheetName val="증감(갑지)"/>
      <sheetName val="손익차9월2"/>
      <sheetName val="계약내력"/>
      <sheetName val="48일위"/>
      <sheetName val="48수량"/>
      <sheetName val="22수량"/>
      <sheetName val="49일위"/>
      <sheetName val="22일위"/>
      <sheetName val="49수량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 HIT-&gt;HMC 견적(3900)"/>
      <sheetName val="시행후면적"/>
      <sheetName val="수지예산"/>
      <sheetName val="단가대비"/>
      <sheetName val="소요자재"/>
      <sheetName val="ROOF(ALKALI)"/>
      <sheetName val="일위대가(4층원격)"/>
      <sheetName val="건축집계표"/>
      <sheetName val="단가표 "/>
      <sheetName val="cost"/>
      <sheetName val="총괄"/>
      <sheetName val="공사비"/>
      <sheetName val="OPT"/>
      <sheetName val="SV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자판실행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DATA1"/>
      <sheetName val="DHEQSUPT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목표세부명세"/>
      <sheetName val="I.설계조건"/>
      <sheetName val="재1"/>
      <sheetName val="자재조사표(참고용)"/>
      <sheetName val="품셈집계표"/>
      <sheetName val="일반부표집계표"/>
      <sheetName val="기초단가"/>
      <sheetName val="수량집계"/>
      <sheetName val="수량산출서 (2)"/>
      <sheetName val="우수"/>
      <sheetName val="시화점실행"/>
      <sheetName val="상승노임"/>
      <sheetName val="원계약서"/>
      <sheetName val="총괄내역"/>
      <sheetName val="단위중량"/>
      <sheetName val="변화치수"/>
      <sheetName val="Baby일위대가"/>
      <sheetName val="실행간접비용"/>
      <sheetName val="공주-교대(A1)"/>
      <sheetName val="기초자료입력"/>
      <sheetName val="토사(PE)"/>
      <sheetName val="Ekog10"/>
      <sheetName val="코드표"/>
      <sheetName val="안정검토"/>
      <sheetName val="H-pile(298x299)"/>
      <sheetName val="H-pile(250x250)"/>
      <sheetName val="일위_파일"/>
      <sheetName val="연결임시"/>
      <sheetName val="단면검토"/>
      <sheetName val="_산근2_"/>
      <sheetName val="_산근4_"/>
      <sheetName val="_산근5_"/>
      <sheetName val="BQ_Utl_Off"/>
      <sheetName val="BREAKDOWN(철거설치)"/>
      <sheetName val="기계경비"/>
      <sheetName val="공종별내역서"/>
      <sheetName val="맨홀토공산출"/>
      <sheetName val="자재"/>
      <sheetName val="원형맨홀수량"/>
      <sheetName val="기기리스트"/>
      <sheetName val="01"/>
      <sheetName val="연돌일위집계"/>
      <sheetName val="시행예산"/>
      <sheetName val="AHU집계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본실행경비"/>
      <sheetName val="해상PCB"/>
      <sheetName val="__MAIN"/>
      <sheetName val="회로내역(승인)"/>
      <sheetName val="안정검토(온1)"/>
      <sheetName val="물량산출근거"/>
      <sheetName val="수안보-MBR1"/>
      <sheetName val="L형 옹벽"/>
      <sheetName val="COVER"/>
      <sheetName val="Site Expenses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유림총괄"/>
      <sheetName val="암거공"/>
      <sheetName val="Macro(전선)"/>
      <sheetName val="설계예산서(2016년 보안등 신설공사 단가계약-).xls"/>
      <sheetName val="총요약서"/>
      <sheetName val="매크로"/>
      <sheetName val="기초안정검토"/>
      <sheetName val="총괄표"/>
      <sheetName val="콘_재료분리(1)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9호관로"/>
      <sheetName val="집계"/>
      <sheetName val="TYPE-A"/>
      <sheetName val="전체현황"/>
      <sheetName val="주요측점"/>
      <sheetName val="CAL"/>
      <sheetName val="COVER-P"/>
      <sheetName val="3BL공동구 수량"/>
      <sheetName val="작업일정"/>
      <sheetName val="사다리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가격표"/>
      <sheetName val="배수통관(좌)"/>
      <sheetName val="BOQ(전체)"/>
      <sheetName val="1-3.조건,바닥판 "/>
      <sheetName val="첨부1-1"/>
      <sheetName val="PIPE"/>
      <sheetName val="FLANGE"/>
      <sheetName val="VALVE"/>
      <sheetName val="분류작업"/>
      <sheetName val="기본자료"/>
      <sheetName val="2002상반기노임기준"/>
      <sheetName val="000000"/>
      <sheetName val="총내역서"/>
      <sheetName val="경관내역"/>
      <sheetName val="가로등내역"/>
      <sheetName val="영상수량산출"/>
      <sheetName val="경관수량산출"/>
      <sheetName val="가로등수량산출"/>
      <sheetName val="영상단가대비표 "/>
      <sheetName val="경관단가대비표"/>
      <sheetName val="배관"/>
      <sheetName val=" 냉각수펌프"/>
      <sheetName val="일위대가1"/>
      <sheetName val="안정계산"/>
      <sheetName val="15100"/>
      <sheetName val="현장지지물물량"/>
      <sheetName val="두앙"/>
      <sheetName val="재료비"/>
      <sheetName val="보온자재단가표"/>
      <sheetName val="단가대비표 표지"/>
      <sheetName val="2000시행"/>
      <sheetName val="물가"/>
      <sheetName val="물가자료"/>
      <sheetName val="부대집계1"/>
      <sheetName val="가도단위"/>
      <sheetName val="위치조서"/>
      <sheetName val="원형측구(B-type)"/>
      <sheetName val="Customer Databas"/>
      <sheetName val="지주목시비량산출서"/>
      <sheetName val="예시 (수정 및 삭제금지)"/>
      <sheetName val="출입자명단"/>
      <sheetName val="뚝토공"/>
      <sheetName val="기성내역서"/>
      <sheetName val="관급"/>
      <sheetName val="투찰(하수)"/>
      <sheetName val="G.R300경비"/>
      <sheetName val="안정성검토"/>
      <sheetName val="하중계산"/>
      <sheetName val="설계기준"/>
      <sheetName val="우배수"/>
      <sheetName val="설명"/>
      <sheetName val="wing"/>
      <sheetName val="98비정기소모"/>
      <sheetName val="TYPE1"/>
      <sheetName val="입력자료모음"/>
      <sheetName val="원가계산서(공사)"/>
      <sheetName val="지주토목내역서"/>
      <sheetName val="대상공사(조달청)"/>
      <sheetName val="자료(통합)"/>
      <sheetName val="JUCKEYK"/>
      <sheetName val="수목표준대가"/>
      <sheetName val="식재가격"/>
      <sheetName val="식재총괄"/>
      <sheetName val="일위목록"/>
      <sheetName val="2000년1차"/>
      <sheetName val="횡배수관집현황(2공구)"/>
      <sheetName val="웅진교-S2"/>
      <sheetName val="구조물철거타공정이월"/>
      <sheetName val="수목데이타 "/>
      <sheetName val="토공(우물통,기타)_2"/>
      <sheetName val="내역서_(2)2"/>
      <sheetName val="횡_연장2"/>
      <sheetName val="토공(우물통,기타)_"/>
      <sheetName val="내역서_(2)"/>
      <sheetName val="횡_연장"/>
      <sheetName val="토공(우물통,기타)_1"/>
      <sheetName val="내역서_(2)1"/>
      <sheetName val="횡_연장1"/>
      <sheetName val="하부철근수량"/>
      <sheetName val="적용기준"/>
      <sheetName val="단락전류-A"/>
      <sheetName val="참조"/>
      <sheetName val="SW개발대상목록(기능점수)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차액보증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단위중기"/>
      <sheetName val="BID"/>
      <sheetName val="내역서"/>
      <sheetName val="공사비집계"/>
      <sheetName val="대비"/>
      <sheetName val="견적서"/>
      <sheetName val="기초공"/>
      <sheetName val="기둥(원형)"/>
      <sheetName val="TEL"/>
      <sheetName val="입출재고현황 (2)"/>
      <sheetName val="공사개요"/>
      <sheetName val="일위대가"/>
      <sheetName val="DATA"/>
      <sheetName val="8공구투찰내역서"/>
      <sheetName val="Sheet2"/>
      <sheetName val="RAHMEN"/>
      <sheetName val="조명시설"/>
      <sheetName val="경비2내역"/>
      <sheetName val="데이타"/>
      <sheetName val="DATE"/>
      <sheetName val="내역"/>
      <sheetName val="1.설계조건"/>
      <sheetName val="6.OUTPUT"/>
      <sheetName val="단가조건"/>
      <sheetName val="설 계"/>
      <sheetName val="일위대가목차"/>
      <sheetName val="표지"/>
      <sheetName val="예산M12A"/>
      <sheetName val="보도경계블럭"/>
      <sheetName val="Total"/>
      <sheetName val="말뚝물량"/>
      <sheetName val="98지급계획"/>
      <sheetName val="물가"/>
      <sheetName val="type-F"/>
      <sheetName val="부대대비"/>
      <sheetName val="냉연집계"/>
      <sheetName val="design criteria"/>
      <sheetName val="working load at the btm ft."/>
      <sheetName val="plan&amp;section of foundation"/>
      <sheetName val="member design"/>
      <sheetName val="공사내역"/>
      <sheetName val="1련박스"/>
      <sheetName val="Macro1"/>
      <sheetName val="출력표"/>
      <sheetName val="집계표"/>
      <sheetName val="을"/>
      <sheetName val="포장공"/>
      <sheetName val="토공"/>
      <sheetName val="설계조건"/>
      <sheetName val="기계"/>
      <sheetName val="토공(완충)"/>
      <sheetName val="토목주소"/>
      <sheetName val="프랜트면허"/>
      <sheetName val="터파기및재료"/>
      <sheetName val="EACT10"/>
      <sheetName val="협조전"/>
      <sheetName val="1.우편집중내역서"/>
      <sheetName val="공사비예산서(토목분)"/>
      <sheetName val="BSD (2)"/>
      <sheetName val="정보매체A동"/>
      <sheetName val="설계명세서"/>
      <sheetName val="UNIT"/>
      <sheetName val="ITB COST"/>
      <sheetName val="정부노임단가"/>
      <sheetName val="영업.일"/>
      <sheetName val="Customer Databas"/>
      <sheetName val="인사자료총집계"/>
      <sheetName val="hvac내역서(제어동)"/>
      <sheetName val="예산변경사항"/>
      <sheetName val="산출기준(파견전산실)"/>
      <sheetName val="본부소개"/>
      <sheetName val="지급자재"/>
      <sheetName val="청천내"/>
      <sheetName val="2000.05"/>
      <sheetName val="2.대외공문"/>
      <sheetName val="BSD _2_"/>
      <sheetName val="M1"/>
      <sheetName val="실행철강하도"/>
      <sheetName val="BOQ건축"/>
      <sheetName val="Sheet3"/>
      <sheetName val="Sheet1"/>
      <sheetName val="품종별-이름"/>
      <sheetName val="PUMP"/>
      <sheetName val="노원열병합  건축공사기성내역서"/>
      <sheetName val="세부내역"/>
      <sheetName val="6PILE  (돌출)"/>
      <sheetName val="ABUT수량-A1"/>
      <sheetName val="전기일위대가"/>
      <sheetName val="말뚝지지력산정"/>
      <sheetName val="계약내역서"/>
      <sheetName val="코드표"/>
      <sheetName val="단면가정"/>
      <sheetName val="Proposal"/>
      <sheetName val="#REF"/>
      <sheetName val="총괄"/>
      <sheetName val="EKOG10건축"/>
      <sheetName val="수량산출"/>
      <sheetName val="시멘트"/>
      <sheetName val="전체"/>
      <sheetName val="조명율표"/>
      <sheetName val="단면검토"/>
      <sheetName val="soil bearing check"/>
      <sheetName val="기계내역"/>
      <sheetName val="공틀공사"/>
      <sheetName val="공통(20-91)"/>
      <sheetName val="구미4단2"/>
      <sheetName val="날개벽(좌,우=45도,75도)"/>
      <sheetName val="I.설계조건"/>
      <sheetName val="깨기"/>
      <sheetName val="Y-WORK"/>
      <sheetName val="CAPVC"/>
      <sheetName val="현장"/>
      <sheetName val="첨부1"/>
      <sheetName val="설비내역서"/>
      <sheetName val="건축내역서"/>
      <sheetName val="전기내역서"/>
      <sheetName val="수량산출서"/>
      <sheetName val="도"/>
      <sheetName val="재집"/>
      <sheetName val="직재"/>
      <sheetName val="INPUT"/>
      <sheetName val="첨부파일"/>
      <sheetName val="가격조사서"/>
      <sheetName val="사용성검토"/>
      <sheetName val="내역서(총)"/>
      <sheetName val="1단계"/>
      <sheetName val="노임단가"/>
      <sheetName val="Budget 2004(DW)"/>
      <sheetName val="첨"/>
      <sheetName val="9-1차이내역"/>
      <sheetName val="건축공사"/>
      <sheetName val="재1"/>
      <sheetName val="결과조달"/>
      <sheetName val="CODE"/>
      <sheetName val="부대내역"/>
      <sheetName val="일위(설)"/>
      <sheetName val="인건비"/>
      <sheetName val="단가조사"/>
      <sheetName val="적용환율"/>
      <sheetName val="PROJECT BRIEF(EX.NEW)"/>
      <sheetName val="Sheet4"/>
      <sheetName val="DATA1"/>
      <sheetName val="포장복구집계"/>
      <sheetName val="접속 SLAB,BRACKET 설계"/>
      <sheetName val="안정검토"/>
      <sheetName val="12용지"/>
      <sheetName val="재무가정"/>
      <sheetName val="hvac(제어동)"/>
      <sheetName val="Main"/>
      <sheetName val="FRT_O"/>
      <sheetName val="FAB_I"/>
      <sheetName val="노임이"/>
      <sheetName val="토적"/>
      <sheetName val="음료실행"/>
      <sheetName val="가정급수관"/>
      <sheetName val="보일러"/>
      <sheetName val="인건비 "/>
      <sheetName val="CTEMCOST"/>
      <sheetName val="영업소실적"/>
      <sheetName val="eq_data"/>
      <sheetName val="MOTOR"/>
      <sheetName val="일위목록"/>
      <sheetName val="공통가설"/>
      <sheetName val="2002상반기노임기준"/>
      <sheetName val="공내역"/>
      <sheetName val="건축(충일분)"/>
      <sheetName val="가시설단위수량"/>
      <sheetName val="교량전기"/>
      <sheetName val="옹벽"/>
      <sheetName val=" 견적서"/>
      <sheetName val="소비자가"/>
      <sheetName val="통계연보"/>
      <sheetName val="내역(입찰)"/>
      <sheetName val="danga"/>
      <sheetName val="ilch"/>
      <sheetName val="토공계산서(부체도로)"/>
      <sheetName val="1호맨홀토공"/>
      <sheetName val="11"/>
      <sheetName val="연결임시"/>
      <sheetName val="날개벽"/>
      <sheetName val="TB-내역서"/>
      <sheetName val="교각1"/>
      <sheetName val="산출근거"/>
      <sheetName val="대대터널 설계서"/>
      <sheetName val="WORK"/>
      <sheetName val="담장산출"/>
      <sheetName val="토적1"/>
      <sheetName val="예가표"/>
      <sheetName val="신규일위대가"/>
      <sheetName val="계약내력"/>
      <sheetName val="소업1교"/>
      <sheetName val="갑지1"/>
      <sheetName val="FB25JN"/>
      <sheetName val="갑지(추정)"/>
      <sheetName val="건축내역"/>
      <sheetName val="골조시행"/>
      <sheetName val="견적조건"/>
      <sheetName val="기성내역서표지"/>
      <sheetName val="전기"/>
      <sheetName val="COVER"/>
      <sheetName val="일위대가표"/>
      <sheetName val="퇴비산출근거"/>
      <sheetName val="대로근거"/>
      <sheetName val="중로근거"/>
      <sheetName val="F4-F7"/>
      <sheetName val="직접기초설계"/>
      <sheetName val="모델링"/>
      <sheetName val="진주방향"/>
      <sheetName val="자재단가"/>
      <sheetName val="토사(PE)"/>
      <sheetName val="단면치수"/>
      <sheetName val="단면 (2)"/>
      <sheetName val="건축원가계산서"/>
      <sheetName val="BREAKDOWN(철거설치)"/>
      <sheetName val="99노임기준"/>
      <sheetName val="분류작업"/>
      <sheetName val="분석"/>
      <sheetName val="1.설계기준"/>
      <sheetName val="설계예산"/>
      <sheetName val="설계"/>
      <sheetName val="내역표지"/>
      <sheetName val="6호기"/>
      <sheetName val="유출부"/>
      <sheetName val="안정계산"/>
      <sheetName val="요율"/>
      <sheetName val="소방"/>
      <sheetName val="산출"/>
      <sheetName val="기초일위"/>
      <sheetName val="시설일위"/>
      <sheetName val="조명일위"/>
      <sheetName val="A"/>
      <sheetName val="단가표"/>
      <sheetName val="노무비단가"/>
      <sheetName val="3차토목내역"/>
      <sheetName val="Budget 2005(DW)"/>
      <sheetName val="배수통관(좌)"/>
      <sheetName val="SLAB&quot;1&quot;"/>
      <sheetName val="COPING"/>
      <sheetName val="단가조사서"/>
      <sheetName val="CAL"/>
      <sheetName val="토목내역"/>
      <sheetName val="견적3"/>
      <sheetName val="Discount Group"/>
      <sheetName val="Macro(전선)"/>
      <sheetName val="Sheet1 (2)"/>
      <sheetName val="삼성전기"/>
      <sheetName val="매크로"/>
      <sheetName val="내역서 "/>
      <sheetName val="설계내역서"/>
      <sheetName val="dtxl"/>
      <sheetName val="소운반"/>
      <sheetName val="정렬"/>
      <sheetName val="투찰금액"/>
      <sheetName val="개요"/>
      <sheetName val="직노"/>
      <sheetName val="산출내역서집계표"/>
      <sheetName val="바닥판"/>
      <sheetName val="입력DATA"/>
      <sheetName val="방송(체육관)"/>
      <sheetName val="당진1,2호기전선관설치및접지4차공사내역서-을지"/>
      <sheetName val="1-1"/>
      <sheetName val="전체도급"/>
      <sheetName val="AP1"/>
      <sheetName val="96수출"/>
      <sheetName val="FAB별"/>
      <sheetName val="Sheet5"/>
      <sheetName val="기본"/>
      <sheetName val="통합"/>
      <sheetName val="물가자료"/>
      <sheetName val="Material Specification"/>
      <sheetName val="부재예실"/>
      <sheetName val="SUMMARY(S)"/>
      <sheetName val="Piping(Methanol)"/>
      <sheetName val="견적가 검토"/>
      <sheetName val="2000년1차"/>
      <sheetName val="날개벽수량표"/>
      <sheetName val="MCC제원"/>
      <sheetName val="자재단가비교표"/>
      <sheetName val="공사개요설명서"/>
      <sheetName val="DESCRIPTION"/>
      <sheetName val="보온자재단가표"/>
      <sheetName val="조경"/>
      <sheetName val="예산M5A"/>
      <sheetName val="VENDOR LIST"/>
      <sheetName val="공통비"/>
      <sheetName val="c_balju"/>
      <sheetName val="내역(전체)"/>
      <sheetName val="숙소"/>
      <sheetName val="간접재료비산출표-27-30"/>
      <sheetName val="간접경상비"/>
      <sheetName val="공종별 집계"/>
      <sheetName val="근고 블록 유형별 수량"/>
      <sheetName val="UR2-Calculation"/>
      <sheetName val="마산월령동골조물량변경"/>
      <sheetName val="당진생산팀"/>
      <sheetName val="대차대조표"/>
      <sheetName val="3본사"/>
      <sheetName val="상가지급현황"/>
      <sheetName val="현금"/>
      <sheetName val="실행"/>
      <sheetName val="하도급기성_(2)"/>
      <sheetName val="하도급단가산출_(2)"/>
      <sheetName val="입출재고현황_(2)"/>
      <sheetName val="design_criteria"/>
      <sheetName val="working_load_at_the_btm_ft_"/>
      <sheetName val="plan&amp;section_of_foundation"/>
      <sheetName val="member_design"/>
      <sheetName val="1_설계조건"/>
      <sheetName val="6_OUTPUT"/>
      <sheetName val="설_계"/>
      <sheetName val="영업_일"/>
      <sheetName val="1_우편집중내역서"/>
      <sheetName val="BSD_(2)"/>
      <sheetName val="ITB_COST"/>
      <sheetName val="Customer_Databas"/>
      <sheetName val="2000_05"/>
      <sheetName val="2_대외공문"/>
      <sheetName val="BSD__2_"/>
      <sheetName val="J直材4"/>
      <sheetName val="유림골조"/>
      <sheetName val="4)유동표"/>
      <sheetName val="1. 설계조건 2.단면가정 3. 하중계산"/>
      <sheetName val="DATA 입력란"/>
      <sheetName val="총괄표"/>
      <sheetName val="woo(mac)"/>
      <sheetName val="ERECTION"/>
      <sheetName val="POL설치공정"/>
      <sheetName val="공정양식"/>
      <sheetName val="#34 CIVL_Original"/>
      <sheetName val="TOEC"/>
      <sheetName val="INDIRECT"/>
      <sheetName val="calculation-1"/>
      <sheetName val="guard(mac)"/>
      <sheetName val="교각계산"/>
      <sheetName val="AILC004"/>
      <sheetName val="Front"/>
      <sheetName val="wall"/>
      <sheetName val="FUND"/>
      <sheetName val="노임"/>
      <sheetName val="Ext. Stone-P"/>
      <sheetName val="수목데이타 "/>
      <sheetName val="crude.SLAB RE-bar"/>
      <sheetName val="하중계산"/>
      <sheetName val="J"/>
      <sheetName val="진행 DATA (2)"/>
      <sheetName val="중기사용료"/>
      <sheetName val="45,46"/>
      <sheetName val="가로등기초"/>
      <sheetName val="공문"/>
      <sheetName val="차수"/>
      <sheetName val="combi(wall)"/>
      <sheetName val="수량산출서 갑지"/>
      <sheetName val="OD"/>
      <sheetName val="A-4"/>
      <sheetName val="토목"/>
      <sheetName val="6-2차"/>
      <sheetName val="한강운반비"/>
      <sheetName val="5사남"/>
      <sheetName val="MAT_N048"/>
      <sheetName val="경비_원본"/>
      <sheetName val="맨홀수량산출"/>
      <sheetName val="가감수량"/>
      <sheetName val="설비원가"/>
      <sheetName val="전신환매도율"/>
      <sheetName val="변경내역대비표(2)"/>
      <sheetName val="갑지"/>
      <sheetName val="건축"/>
      <sheetName val="관리비"/>
      <sheetName val="입력"/>
      <sheetName val="대전21토목내역서"/>
      <sheetName val="8.PILE  (돌출)"/>
      <sheetName val="입력값"/>
      <sheetName val="간선계산"/>
      <sheetName val="원형1호맨홀토공수량"/>
      <sheetName val="바.한일양산"/>
      <sheetName val="기본입력표"/>
      <sheetName val="변화치수"/>
      <sheetName val="흄관기초"/>
      <sheetName val="외주가공"/>
      <sheetName val="3차준공"/>
      <sheetName val="98수문일위"/>
      <sheetName val="TEST1"/>
      <sheetName val="토 적 표"/>
      <sheetName val="투찰"/>
      <sheetName val="참조"/>
      <sheetName val="P&amp;L01-02GR"/>
      <sheetName val="방식총괄"/>
      <sheetName val="실행견적"/>
      <sheetName val="자재표"/>
      <sheetName val="자판실행"/>
      <sheetName val="INPUT(덕도방향-시점)"/>
      <sheetName val="조도계산서 (도서)"/>
      <sheetName val="횡날개수집"/>
      <sheetName val="내역서2안"/>
      <sheetName val="오억미만"/>
      <sheetName val="취수탑"/>
      <sheetName val="재료집계"/>
      <sheetName val="수목표준대가"/>
      <sheetName val="정읍농소"/>
      <sheetName val="지주목시비량산출서"/>
      <sheetName val="물량표"/>
      <sheetName val="케이블및전선관규격표"/>
      <sheetName val="전기공사"/>
      <sheetName val="123"/>
      <sheetName val="품종코드"/>
      <sheetName val="기초자료"/>
      <sheetName val="견적집계표"/>
      <sheetName val="손익(10월)"/>
      <sheetName val="항목"/>
      <sheetName val="투자양식"/>
      <sheetName val="TAIHAN"/>
      <sheetName val="토공정보"/>
      <sheetName val="기성내역서"/>
      <sheetName val="수량 산출서(당초)"/>
      <sheetName val="외자배분"/>
      <sheetName val="횡배수관토공수량"/>
      <sheetName val="2000년 임금추정"/>
      <sheetName val="간접비"/>
      <sheetName val="일위대가(계측기설치)"/>
      <sheetName val="별표집계"/>
      <sheetName val="GAEYO"/>
      <sheetName val="SIL98"/>
      <sheetName val="가공비"/>
      <sheetName val="부표총괄"/>
      <sheetName val="빈"/>
      <sheetName val="기초목"/>
      <sheetName val="비용"/>
      <sheetName val="CAT_5"/>
      <sheetName val="1월"/>
      <sheetName val="VXXXXXXX"/>
      <sheetName val="#3E1_GCR"/>
      <sheetName val="6공구(당초)"/>
      <sheetName val="건축공사 집계표"/>
      <sheetName val="골조"/>
      <sheetName val="좌측"/>
      <sheetName val="2.하자처리현황(CS)"/>
      <sheetName val="과거교육훈련비"/>
      <sheetName val="총 원가계산"/>
      <sheetName val="일집"/>
      <sheetName val="일위"/>
      <sheetName val="본장"/>
      <sheetName val="환률"/>
      <sheetName val="FOB발"/>
      <sheetName val="예정공정표(도급)"/>
      <sheetName val="원가계산서"/>
      <sheetName val="계수시트"/>
      <sheetName val="기기리스트"/>
      <sheetName val="SG"/>
      <sheetName val="sheets"/>
      <sheetName val="품셈1-17"/>
      <sheetName val="신우"/>
      <sheetName val="설계개요"/>
      <sheetName val="배수공 시멘트 및 골재량 산출"/>
      <sheetName val="금액내역서"/>
      <sheetName val="36+45-113-18+19+20I"/>
      <sheetName val="수로교총재료집계"/>
      <sheetName val="중기(목록)"/>
      <sheetName val="일위대가(목록)"/>
      <sheetName val="산근(목록)"/>
      <sheetName val="노무비"/>
      <sheetName val="재료비"/>
      <sheetName val="경비"/>
      <sheetName val="원가계산서구조조정"/>
      <sheetName val="도대하도변경최종정산조경"/>
      <sheetName val="Galaxy 소비자가격표"/>
      <sheetName val="000000"/>
      <sheetName val="노무단가"/>
      <sheetName val="Ⅴ-2.공종별내역"/>
      <sheetName val="기본DATA"/>
      <sheetName val="ITEM"/>
      <sheetName val="건축집계표"/>
      <sheetName val="96까지"/>
      <sheetName val="97년"/>
      <sheetName val="98이후"/>
      <sheetName val="예산서"/>
      <sheetName val="CON포장수량"/>
      <sheetName val="ACUNIT"/>
      <sheetName val="CONUNIT"/>
      <sheetName val="주식"/>
      <sheetName val="구성비"/>
      <sheetName val="내역서(당초변경)"/>
      <sheetName val="3BL공동구 수량"/>
      <sheetName val="시설물"/>
      <sheetName val="3련 BOX"/>
      <sheetName val="일위대가목록"/>
      <sheetName val="전기BOX내역서"/>
      <sheetName val="수량명세서"/>
      <sheetName val="총집계표"/>
      <sheetName val="NS"/>
      <sheetName val="금액집계"/>
      <sheetName val="일위대가표(DEEP)"/>
      <sheetName val="자료"/>
      <sheetName val="대림경상68억"/>
      <sheetName val="설계서"/>
      <sheetName val="9811"/>
      <sheetName val="9509"/>
      <sheetName val="TABLE"/>
      <sheetName val="설산1.나"/>
      <sheetName val="본사S"/>
      <sheetName val="서울산업대(토)"/>
      <sheetName val="2F 회의실견적(5_14 일대)"/>
      <sheetName val="손익분석"/>
      <sheetName val="soil_bearing_check"/>
      <sheetName val="노원열병합__건축공사기성내역서"/>
      <sheetName val="냉천부속동"/>
      <sheetName val="KMT물량"/>
      <sheetName val="페이징 배관배선"/>
      <sheetName val="견적내역서"/>
      <sheetName val="일위_파일"/>
      <sheetName val="여과지동"/>
      <sheetName val="계산근거"/>
      <sheetName val="산출내역서"/>
      <sheetName val="플랜트 설치"/>
      <sheetName val="설계예시"/>
      <sheetName val="물량표S"/>
      <sheetName val="저판(버림100)"/>
      <sheetName val="REINF."/>
      <sheetName val="CHECK1"/>
      <sheetName val="약품설비"/>
      <sheetName val="2000전체분"/>
      <sheetName val="AABS내역"/>
      <sheetName val="견적대비표"/>
      <sheetName val="단가비교"/>
      <sheetName val="SLAB근거-1"/>
      <sheetName val="Sheet14"/>
      <sheetName val="Sheet13"/>
      <sheetName val="T13(P68~72,78)"/>
      <sheetName val="실행내역"/>
      <sheetName val="1근거"/>
      <sheetName val="TYPE별집계"/>
      <sheetName val="960318-1"/>
      <sheetName val="APT내역"/>
      <sheetName val="예산내역서"/>
      <sheetName val="설계예산서"/>
      <sheetName val="총계"/>
      <sheetName val="수문일1"/>
      <sheetName val="MM"/>
      <sheetName val="LOADS"/>
      <sheetName val="실정보고내역서"/>
      <sheetName val="역T형"/>
      <sheetName val="3.공통공사대비"/>
      <sheetName val="Breakdown"/>
      <sheetName val="변경비교-을"/>
      <sheetName val="일위대가표 (2)"/>
      <sheetName val="TYPE-A"/>
      <sheetName val="1"/>
      <sheetName val="부대공자재집계표"/>
      <sheetName val="평가데이터"/>
      <sheetName val="unitpric"/>
      <sheetName val="외주비"/>
      <sheetName val="준검 내역서"/>
      <sheetName val="예산대비표(현장작성)"/>
      <sheetName val="PO-BOQ"/>
      <sheetName val="설비"/>
      <sheetName val="하조서"/>
      <sheetName val="구분자"/>
      <sheetName val="내역(2000년)"/>
      <sheetName val="단가"/>
      <sheetName val="회사기본자료"/>
      <sheetName val="자단"/>
      <sheetName val="인공산출"/>
      <sheetName val="1.관로"/>
      <sheetName val="VOR"/>
      <sheetName val="노임,재료비"/>
      <sheetName val="교통시설 표지판"/>
      <sheetName val="가로등내역서"/>
      <sheetName val="초기화면"/>
      <sheetName val="이름정의"/>
      <sheetName val="원가계산서(건축)"/>
      <sheetName val="내역을"/>
      <sheetName val="3.하중산정4.지지력"/>
      <sheetName val="LinerWt"/>
      <sheetName val="일위대가(1)"/>
      <sheetName val="갑지(비계타입)"/>
      <sheetName val="경산"/>
      <sheetName val="11.자재단가"/>
      <sheetName val="표  지"/>
      <sheetName val="날개벽(시점좌측)"/>
      <sheetName val="h-013211-2"/>
      <sheetName val="도급정산"/>
      <sheetName val="측구터파기공수량집계"/>
      <sheetName val="구조물터파기수량집계"/>
      <sheetName val="깨기집계"/>
      <sheetName val="추가예산"/>
      <sheetName val="unit 4"/>
      <sheetName val="업무분장"/>
      <sheetName val="CAUDIT"/>
      <sheetName val="품의"/>
      <sheetName val="전체현황"/>
      <sheetName val="2003.4.1."/>
      <sheetName val="보통예금"/>
      <sheetName val="토적계산"/>
      <sheetName val="목차"/>
      <sheetName val="신규품셈목차"/>
      <sheetName val="시중노임단가"/>
      <sheetName val="JUCKEYK"/>
      <sheetName val="F-Assump"/>
      <sheetName val="20관리비율"/>
      <sheetName val="산출근거1"/>
      <sheetName val="2.단면가정"/>
      <sheetName val="4.말뚝설계"/>
      <sheetName val="N賃率-職"/>
      <sheetName val="준공조서갑지"/>
      <sheetName val="o현장경비"/>
      <sheetName val="대전(세창동)"/>
      <sheetName val="하도급기성_(2)1"/>
      <sheetName val="하도급단가산출_(2)1"/>
      <sheetName val="입출재고현황_(2)1"/>
      <sheetName val="설_계1"/>
      <sheetName val="직접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경산"/>
      <sheetName val="직재"/>
      <sheetName val="일위대가목록"/>
      <sheetName val="일위대가"/>
      <sheetName val="일위대가(4층원격)"/>
      <sheetName val="내역서"/>
      <sheetName val="연결"/>
      <sheetName val="기업"/>
      <sheetName val="손익"/>
      <sheetName val="직노"/>
      <sheetName val="#REF"/>
      <sheetName val="I一般比"/>
      <sheetName val="N賃率-職"/>
      <sheetName val="J直材4"/>
      <sheetName val="일위"/>
      <sheetName val="실행내역"/>
      <sheetName val="설직재-1"/>
      <sheetName val="제직재"/>
      <sheetName val="내역서2안"/>
      <sheetName val="패널"/>
      <sheetName val="집계"/>
      <sheetName val="기본일위"/>
      <sheetName val="Sheet2"/>
      <sheetName val="홍보비디오"/>
      <sheetName val="원가"/>
      <sheetName val="1안"/>
      <sheetName val="연간근무"/>
      <sheetName val="교육시간"/>
      <sheetName val="임율"/>
      <sheetName val="총괄"/>
      <sheetName val="직.근"/>
      <sheetName val="직접인건비"/>
      <sheetName val="간접인건비"/>
      <sheetName val="인집"/>
      <sheetName val="경비"/>
      <sheetName val="수리수선비"/>
      <sheetName val="내역"/>
      <sheetName val="소방"/>
      <sheetName val="수목데이타 "/>
      <sheetName val="금액내역서"/>
      <sheetName val="내역서 (총괄)"/>
      <sheetName val="산출근거"/>
      <sheetName val="단가비교표"/>
      <sheetName val="토공단가산출"/>
      <sheetName val="중기목록표"/>
      <sheetName val="2012년상반기노임단가"/>
      <sheetName val="단위물량산출서"/>
      <sheetName val="내역서1"/>
      <sheetName val="일위대가2"/>
      <sheetName val="단위물량산출서 (2)"/>
      <sheetName val="노임단가"/>
      <sheetName val="Module1"/>
      <sheetName val="표지"/>
      <sheetName val="목차"/>
      <sheetName val="간지"/>
      <sheetName val="원가계산서"/>
      <sheetName val="일위대가집계표"/>
      <sheetName val="자재단가"/>
      <sheetName val="수량집계표"/>
      <sheetName val="전선관및케이블산출"/>
      <sheetName val="기계화시공"/>
      <sheetName val="기초물량산출"/>
      <sheetName val="비용검토"/>
      <sheetName val="도장면적산출"/>
      <sheetName val="조명시설"/>
      <sheetName val="수량산출"/>
      <sheetName val="제-노임"/>
      <sheetName val="단가표 "/>
      <sheetName val="갑지1"/>
      <sheetName val="갑지"/>
      <sheetName val="집계표"/>
      <sheetName val="3BL공동구 수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과천MAIN"/>
      <sheetName val="부하계산서"/>
      <sheetName val="CT "/>
      <sheetName val="발신정보"/>
      <sheetName val="노임"/>
      <sheetName val="ABUT수량-A1"/>
      <sheetName val="기본일위"/>
      <sheetName val="2F 회의실견적(5_14 일대)"/>
      <sheetName val="동원(3)"/>
      <sheetName val="예정(3)"/>
      <sheetName val="단가비교표"/>
      <sheetName val="NOMUBI"/>
      <sheetName val="sw1"/>
      <sheetName val="J直材4"/>
      <sheetName val="TOTAL"/>
      <sheetName val="실행철강하도"/>
      <sheetName val="I一般比"/>
      <sheetName val="설비"/>
      <sheetName val="내역"/>
      <sheetName val="감가상각"/>
      <sheetName val="TEL"/>
      <sheetName val="부대대비"/>
      <sheetName val="냉연집계"/>
      <sheetName val="Sheet3"/>
      <sheetName val="직재"/>
      <sheetName val="신우"/>
      <sheetName val="교각계산"/>
      <sheetName val="DATE"/>
      <sheetName val="sheets"/>
      <sheetName val="예산M12A"/>
      <sheetName val="일위대가목차"/>
      <sheetName val="일위대가"/>
      <sheetName val="노임단가"/>
      <sheetName val="경비_원본"/>
      <sheetName val="대비"/>
      <sheetName val="내역서(총)"/>
      <sheetName val="공사원가계산서"/>
      <sheetName val="타견적1"/>
      <sheetName val="타견적2"/>
      <sheetName val="타견적3"/>
      <sheetName val="터널조도"/>
      <sheetName val="plan&amp;section of foundation"/>
      <sheetName val="민속촌메뉴"/>
      <sheetName val="수량산출서"/>
      <sheetName val="노원열병합  건축공사기성내역서"/>
      <sheetName val="N賃率-職"/>
      <sheetName val="실행내역서 "/>
      <sheetName val="업무"/>
      <sheetName val="code"/>
      <sheetName val="주소록"/>
      <sheetName val="FANDBS"/>
      <sheetName val="GRDATA"/>
      <sheetName val="SHAFTDBSE"/>
      <sheetName val="견적서"/>
      <sheetName val="개요"/>
      <sheetName val="자재단가비교표"/>
      <sheetName val="설직재-1"/>
      <sheetName val="설계조건"/>
      <sheetName val="직노"/>
      <sheetName val="경산"/>
      <sheetName val="Sheet2"/>
      <sheetName val="공사현황"/>
      <sheetName val="소비자가"/>
      <sheetName val="인건-측정"/>
      <sheetName val="조도계산서 (도서)"/>
      <sheetName val="동력부하(도산)"/>
      <sheetName val="명세서"/>
      <sheetName val="20관리비율"/>
      <sheetName val="C-노임단가"/>
      <sheetName val="danga"/>
      <sheetName val="ilch"/>
      <sheetName val="입찰안"/>
      <sheetName val="유림골조"/>
      <sheetName val="Sheet14"/>
      <sheetName val="Sheet13"/>
      <sheetName val="6호기"/>
      <sheetName val="조명시설"/>
      <sheetName val="예산변경사항"/>
      <sheetName val="세부내역"/>
      <sheetName val="정공공사"/>
      <sheetName val="Sheet5"/>
      <sheetName val="갑지"/>
      <sheetName val="인건비"/>
      <sheetName val="재집"/>
      <sheetName val="화재 탐지 설비"/>
      <sheetName val="工완성공사율"/>
      <sheetName val="Sheet1"/>
      <sheetName val="내역서1999.8최종"/>
      <sheetName val="전기일위대가"/>
      <sheetName val="DATA"/>
      <sheetName val="도"/>
      <sheetName val="Y-WORK"/>
      <sheetName val="을지"/>
      <sheetName val="DB"/>
      <sheetName val="기성금내역서"/>
      <sheetName val="일위단가"/>
      <sheetName val="건축내역"/>
      <sheetName val="합천내역"/>
      <sheetName val="1안"/>
      <sheetName val="단가표"/>
      <sheetName val="밸브설치"/>
      <sheetName val="사통"/>
      <sheetName val="단가조사"/>
      <sheetName val="노임이"/>
      <sheetName val="EACT10"/>
      <sheetName val="입출재고현황 (2)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을"/>
      <sheetName val="음료실행"/>
      <sheetName val="APT내역"/>
      <sheetName val="부대시설"/>
      <sheetName val="기둥(원형)"/>
      <sheetName val="소상 &quot;1&quot;"/>
      <sheetName val="copy"/>
      <sheetName val="DB단가"/>
      <sheetName val="TABLE"/>
      <sheetName val="유기공정"/>
      <sheetName val="96물가 CODE"/>
      <sheetName val="연부97-1"/>
      <sheetName val="갑지1"/>
      <sheetName val="단가산출2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공사내역"/>
      <sheetName val="BID"/>
      <sheetName val="LEGEND"/>
      <sheetName val="조경"/>
      <sheetName val="갑지(추정)"/>
      <sheetName val="본장"/>
      <sheetName val="최종갑지"/>
      <sheetName val="sum1 (2)"/>
      <sheetName val="견적정보"/>
      <sheetName val="PANEL_중량산출"/>
      <sheetName val="노원열병합__건축공사기성내역서"/>
      <sheetName val="plan&amp;section_of_foundation"/>
      <sheetName val="1단계"/>
      <sheetName val="FB25JN"/>
      <sheetName val="년도별실"/>
      <sheetName val="도체종-상수표"/>
      <sheetName val="계산서(곡선부)"/>
      <sheetName val="-치수표(곡선부)"/>
      <sheetName val="CP-E2 (품셈표)"/>
      <sheetName val="조도계산(1)"/>
      <sheetName val="U-TYPE(1)"/>
      <sheetName val="종배수관"/>
      <sheetName val="전차선로 물량표"/>
      <sheetName val="와동25-3(변경)"/>
      <sheetName val="반중력식옹벽3.5"/>
      <sheetName val="일위대가목록"/>
      <sheetName val="품목납기"/>
      <sheetName val="001"/>
      <sheetName val="60명당사(총괄)"/>
      <sheetName val="기초대가"/>
      <sheetName val="97"/>
      <sheetName val="WORK"/>
      <sheetName val="김재복부장님"/>
      <sheetName val="70%"/>
      <sheetName val="Macro1"/>
      <sheetName val="Macro2"/>
      <sheetName val="중기사용료"/>
      <sheetName val="1.설계조건"/>
      <sheetName val="전기단가조사서"/>
      <sheetName val="자재단가"/>
      <sheetName val="K1자재(3차등)"/>
      <sheetName val="실행비교"/>
      <sheetName val="덕전리"/>
      <sheetName val="선급금신청서"/>
      <sheetName val="CT_"/>
      <sheetName val="2F_회의실견적(5_14_일대)"/>
      <sheetName val="조도계산서_(도서)"/>
      <sheetName val="96물가_CODE"/>
      <sheetName val="CP-E2_(품셈표)"/>
      <sheetName val="여과지동"/>
      <sheetName val="기초자료"/>
      <sheetName val="신규 수주분(사용자 정의)"/>
      <sheetName val="단가산출(변경없음)"/>
      <sheetName val="견적대비 견적서"/>
      <sheetName val="GAEYO"/>
      <sheetName val="UserData"/>
      <sheetName val="환율"/>
      <sheetName val="11.단가비교표_"/>
      <sheetName val="16.기계경비산출내역_"/>
      <sheetName val="원가계산서"/>
      <sheetName val="LOPCALC"/>
      <sheetName val="OPT7"/>
      <sheetName val="장애코드"/>
      <sheetName val="1000 DB구축 부표"/>
      <sheetName val="제-노임"/>
      <sheetName val="제직재"/>
      <sheetName val="CONCRETE"/>
      <sheetName val="부하LOAD"/>
      <sheetName val="데이타"/>
      <sheetName val="일위대가(1)"/>
      <sheetName val="11월 가격"/>
      <sheetName val="연수동"/>
      <sheetName val="청천내"/>
      <sheetName val="6PILE  (돌출)"/>
      <sheetName val="현금예금"/>
      <sheetName val="Sheet9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통신원가"/>
      <sheetName val="단"/>
      <sheetName val="자료"/>
      <sheetName val="토공계산서(부체도로)"/>
      <sheetName val="원가"/>
      <sheetName val="운반"/>
      <sheetName val="UR2-Calculation"/>
      <sheetName val="금액집계"/>
      <sheetName val="터파기및재료"/>
      <sheetName val="원본(갑지)"/>
      <sheetName val="판매96"/>
      <sheetName val="우각부보강"/>
      <sheetName val="부속동"/>
      <sheetName val="공사개요(좌)"/>
      <sheetName val="부하(성남)"/>
      <sheetName val="기성"/>
      <sheetName val="날개벽수량표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전기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단가산출"/>
      <sheetName val="환경평가"/>
      <sheetName val="인구"/>
      <sheetName val="배수관공"/>
      <sheetName val="Sheet1 (2)"/>
      <sheetName val="화재_탐지_설비"/>
      <sheetName val="소상_&quot;1&quot;"/>
      <sheetName val="CTEMCOST"/>
      <sheetName val="직공비"/>
      <sheetName val="매입세율"/>
      <sheetName val="공사개요"/>
      <sheetName val="Sheet7"/>
      <sheetName val="어음광고주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도근좌표"/>
      <sheetName val="입상내역"/>
      <sheetName val="내부부하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외주가공"/>
      <sheetName val="7단가"/>
      <sheetName val="dt0301"/>
      <sheetName val="dtt0301"/>
      <sheetName val="7.1 자재단가표(케이블)"/>
      <sheetName val="목록"/>
      <sheetName val="단가목록"/>
      <sheetName val="대창(장성)"/>
      <sheetName val="VE절감"/>
      <sheetName val="물량표S"/>
      <sheetName val="금액내역서"/>
      <sheetName val="물가시세"/>
      <sheetName val="ITEM"/>
      <sheetName val="type-F"/>
      <sheetName val="백암비스타내역"/>
      <sheetName val="기계내역"/>
      <sheetName val="심사계산"/>
      <sheetName val="심사물량"/>
      <sheetName val="Oper Amount"/>
      <sheetName val="실적단가"/>
      <sheetName val="일위대가_복합"/>
      <sheetName val="일위대가_서비스"/>
      <sheetName val="장비집계"/>
      <sheetName val="8.PILE  (돌출)"/>
      <sheetName val="임차품의(농조)"/>
      <sheetName val="실행내역"/>
      <sheetName val="조도계산서 _도서_"/>
      <sheetName val="가로등기초"/>
      <sheetName val="BASIC (2)"/>
      <sheetName val="원가 (2)"/>
      <sheetName val="대치판정"/>
      <sheetName val="rate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TRE TABLE"/>
      <sheetName val="자재운반단가일람표"/>
      <sheetName val="설계내역(2001)"/>
      <sheetName val="본체"/>
      <sheetName val="토목"/>
      <sheetName val="실행"/>
      <sheetName val="건축원가계산서"/>
      <sheetName val="LOAD-46"/>
      <sheetName val="99총공사내역서"/>
      <sheetName val="변압기 및 발전기 용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단면가정"/>
      <sheetName val="7내역"/>
      <sheetName val="DRUM"/>
      <sheetName val="표지판단위"/>
      <sheetName val="설계"/>
      <sheetName val="협조전"/>
      <sheetName val="dtxl"/>
      <sheetName val="담장산출"/>
      <sheetName val="BOX"/>
      <sheetName val="건축내역서"/>
      <sheetName val="실정공사비단가표"/>
      <sheetName val="PROCESS"/>
      <sheetName val="일위대가(계측기설치)"/>
      <sheetName val="말뚝지지력산정"/>
      <sheetName val="예산대비"/>
      <sheetName val="공문"/>
      <sheetName val="NEYOK"/>
      <sheetName val="품산출서"/>
      <sheetName val="1-1"/>
      <sheetName val="차도조도계산"/>
      <sheetName val="소요자재"/>
      <sheetName val="맨홀토공"/>
      <sheetName val="단가"/>
      <sheetName val="시행후면적"/>
      <sheetName val="수지예산"/>
      <sheetName val="단가대비"/>
      <sheetName val=" HIT-&gt;HMC 견적(3900)"/>
      <sheetName val="일위대가(4층원격)"/>
      <sheetName val="CB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ROOF(ALKALI)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1공구(을)"/>
      <sheetName val="시화점실행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부대내역"/>
      <sheetName val="7.경제성결과"/>
      <sheetName val="FRP내역서"/>
      <sheetName val="노무비 근거"/>
      <sheetName val="해상PCB"/>
      <sheetName val="__MAIN"/>
      <sheetName val="회로내역(승인)"/>
      <sheetName val="안정검토(온1)"/>
      <sheetName val="물량산출근거"/>
      <sheetName val="수안보-MBR1"/>
      <sheetName val="L형 옹벽"/>
      <sheetName val="COVER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Site Expenses"/>
      <sheetName val="원계약서"/>
      <sheetName val="총괄내역"/>
      <sheetName val="배수공 시멘트 및 골재량 산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단가비교표"/>
      <sheetName val="N賃率-職"/>
      <sheetName val="일위"/>
      <sheetName val="과천MAIN"/>
      <sheetName val="노임"/>
      <sheetName val="매립"/>
      <sheetName val="대치판정"/>
      <sheetName val="J直材4"/>
      <sheetName val="ABUT수량-A1"/>
      <sheetName val="터널조도"/>
      <sheetName val="부하LOAD"/>
      <sheetName val="ITEM"/>
      <sheetName val="원가 (2)"/>
      <sheetName val="I一般比"/>
      <sheetName val="Sheet2"/>
      <sheetName val="신우"/>
      <sheetName val="내역서1999.8최종"/>
      <sheetName val="2F 회의실견적(5_14 일대)"/>
      <sheetName val="예가표"/>
      <sheetName val="일위대가목차"/>
      <sheetName val="품목납기"/>
      <sheetName val="송라초중학교(final)"/>
      <sheetName val="집계표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#REF"/>
      <sheetName val="인건-측정"/>
      <sheetName val="기본일위"/>
      <sheetName val="Macro1"/>
      <sheetName val="S0"/>
      <sheetName val="Sheet1"/>
      <sheetName val="정부노임단가"/>
      <sheetName val="sw1"/>
      <sheetName val="NOMUBI"/>
      <sheetName val="자재단가"/>
      <sheetName val="동원(3)"/>
      <sheetName val="예정(3)"/>
      <sheetName val="노무비"/>
      <sheetName val="PANEL_중량산출"/>
      <sheetName val="원가_(2)"/>
      <sheetName val="조도계산서 (도서)"/>
      <sheetName val="6PILE  (돌출)"/>
      <sheetName val="CT "/>
      <sheetName val="copy"/>
      <sheetName val="실행내역서 "/>
      <sheetName val="설계명세서(선로)"/>
      <sheetName val="갑지"/>
      <sheetName val="N賃率_職"/>
      <sheetName val="일_4_"/>
      <sheetName val="내역서2안"/>
      <sheetName val="내역서1-2"/>
      <sheetName val="총_구조물공"/>
      <sheetName val="직노"/>
      <sheetName val="실행내역"/>
      <sheetName val="H-PILE수량집계"/>
      <sheetName val="토목공사일반"/>
      <sheetName val="2.대외공문"/>
      <sheetName val="설계명세서"/>
      <sheetName val="일(4)"/>
      <sheetName val="수량산출(음암)"/>
      <sheetName val="1.토공집계표"/>
      <sheetName val="관리자"/>
      <sheetName val="참조"/>
      <sheetName val="00노임기준"/>
      <sheetName val="일위대가"/>
      <sheetName val="재료비"/>
      <sheetName val="데이타"/>
      <sheetName val="식재인부"/>
      <sheetName val="금액내역서"/>
      <sheetName val="설직재-1"/>
      <sheetName val="구체"/>
      <sheetName val="좌측날개벽"/>
      <sheetName val="우측날개벽"/>
      <sheetName val="집계"/>
      <sheetName val="패널"/>
      <sheetName val="99노임기준"/>
      <sheetName val="실측자료"/>
      <sheetName val="setup"/>
      <sheetName val="연습"/>
      <sheetName val="내역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비"/>
      <sheetName val="2F_회의실견적(5_14_일대)"/>
      <sheetName val="금호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부산4"/>
      <sheetName val="약품설비"/>
      <sheetName val="부대공Ⅱ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실정공사비단가표"/>
      <sheetName val=" 총괄표"/>
      <sheetName val="단가 및 재료비"/>
      <sheetName val="중기사용료산출근거"/>
      <sheetName val="단가표"/>
      <sheetName val="Total"/>
      <sheetName val="설계기준"/>
      <sheetName val="내역1"/>
      <sheetName val="역T형교대(말뚝기초)"/>
      <sheetName val="토적표"/>
      <sheetName val="발신정보"/>
      <sheetName val="1.일위대가"/>
      <sheetName val="날개벽"/>
      <sheetName val="정공공사"/>
      <sheetName val="한전고리-을"/>
      <sheetName val="갑"/>
      <sheetName val="호남2"/>
      <sheetName val="소요자재"/>
      <sheetName val="10월가격"/>
      <sheetName val="기타유틸리티설비"/>
      <sheetName val="명세서"/>
      <sheetName val="일위대가목록"/>
      <sheetName val="실행철강하도"/>
      <sheetName val="COVER"/>
      <sheetName val="산출내역서"/>
      <sheetName val="직공비"/>
      <sheetName val="Piping Design Data"/>
      <sheetName val="SCH"/>
      <sheetName val="원가계산서"/>
      <sheetName val="우각부보강"/>
      <sheetName val="K1자재(3차등)"/>
      <sheetName val="Sheet3"/>
      <sheetName val="WIND"/>
      <sheetName val="유기공정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DATE"/>
      <sheetName val="총괄"/>
      <sheetName val="약품공급2"/>
      <sheetName val="운동장 (2)"/>
      <sheetName val="Sheet4"/>
      <sheetName val="업무분장 "/>
      <sheetName val="공통"/>
      <sheetName val="저리조양"/>
      <sheetName val="인사자료총집계"/>
      <sheetName val="공통가설"/>
      <sheetName val="노원열병합  건축공사기성내역서"/>
      <sheetName val="소비자가"/>
      <sheetName val="표지"/>
      <sheetName val="판매96"/>
      <sheetName val="직재"/>
      <sheetName val="price"/>
      <sheetName val="부하계산서"/>
      <sheetName val="실행비교"/>
      <sheetName val="Project Brief"/>
      <sheetName val="각형맨홀"/>
      <sheetName val="차액보증"/>
      <sheetName val="가설건물"/>
      <sheetName val="JUCK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배수공 시멘트 및 골재량 산출"/>
      <sheetName val="WORK"/>
      <sheetName val="DATA"/>
      <sheetName val="SANBAISU"/>
      <sheetName val="SANTOGO"/>
      <sheetName val="산출근거#2-3"/>
      <sheetName val="일보"/>
      <sheetName val="현장지지물물량"/>
      <sheetName val="사업장공제"/>
      <sheetName val="물량산출근거"/>
      <sheetName val="단위수량"/>
      <sheetName val="가시설수량"/>
      <sheetName val="관급자재대"/>
      <sheetName val="입찰안"/>
      <sheetName val="도급"/>
      <sheetName val="사통"/>
      <sheetName val="Macro(차단기)"/>
      <sheetName val="순공사비"/>
      <sheetName val="산근"/>
      <sheetName val="소상 &quot;1&quot;"/>
      <sheetName val="MFAB"/>
      <sheetName val="MFRT"/>
      <sheetName val="MPKG"/>
      <sheetName val="MPRD"/>
      <sheetName val="PROCESS"/>
      <sheetName val="단면치수"/>
      <sheetName val="YES-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개요"/>
      <sheetName val="사통"/>
      <sheetName val="총괄"/>
      <sheetName val="단가검토"/>
      <sheetName val="설치중량 "/>
      <sheetName val="철거중량"/>
      <sheetName val="수문일위 "/>
      <sheetName val="자재단가"/>
      <sheetName val="갑,을"/>
      <sheetName val="노임단가"/>
      <sheetName val="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신우"/>
      <sheetName val="자재단가"/>
      <sheetName val="데이타"/>
      <sheetName val="식재인부"/>
      <sheetName val="표지"/>
      <sheetName val="공사원가계산서"/>
      <sheetName val="총괄표"/>
      <sheetName val="노임"/>
      <sheetName val="일위대가"/>
      <sheetName val="인공산출서"/>
      <sheetName val="산출집계"/>
      <sheetName val="산출서"/>
      <sheetName val="단가비교"/>
      <sheetName val="정부노임단가"/>
      <sheetName val="일위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집계표"/>
      <sheetName val="총집계표"/>
      <sheetName val="원가계산"/>
      <sheetName val="Sheet10"/>
      <sheetName val="Sheet11"/>
      <sheetName val="Sheet12"/>
      <sheetName val="Sheet13"/>
      <sheetName val="Sheet14"/>
      <sheetName val="Sheet15"/>
      <sheetName val="Sheet16"/>
      <sheetName val="총괄표(1)"/>
      <sheetName val="내역서(2)"/>
      <sheetName val="접지수량산출서(4)"/>
      <sheetName val="일위대가표(5)"/>
      <sheetName val="휀스(6)"/>
      <sheetName val="적용단가(7)"/>
      <sheetName val="전력요금(8)"/>
      <sheetName val="기초근거(9)"/>
      <sheetName val="인건비"/>
      <sheetName val="Sheet3"/>
      <sheetName val="철거산출근거"/>
      <sheetName val="원가계산서"/>
      <sheetName val="유탕내역서"/>
      <sheetName val="장성터널내역서 "/>
      <sheetName val="인건비 "/>
      <sheetName val="장성터널내역서1"/>
      <sheetName val="재료값"/>
      <sheetName val="설계명세서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 refreshError="1"/>
      <sheetData sheetId="60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D38" sqref="D38"/>
    </sheetView>
  </sheetViews>
  <sheetFormatPr defaultRowHeight="13.5"/>
  <sheetData/>
  <phoneticPr fontId="4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H128"/>
  <sheetViews>
    <sheetView showGridLines="0" view="pageBreakPreview" zoomScale="85" zoomScaleNormal="85" zoomScaleSheetLayoutView="85" workbookViewId="0">
      <selection activeCell="B31" sqref="B31:L38"/>
    </sheetView>
  </sheetViews>
  <sheetFormatPr defaultRowHeight="16.5"/>
  <cols>
    <col min="1" max="1" width="3.6640625" style="42" customWidth="1"/>
    <col min="2" max="21" width="1.44140625" style="42" customWidth="1"/>
    <col min="22" max="22" width="1.5546875" style="42" customWidth="1"/>
    <col min="23" max="36" width="1.44140625" style="42" customWidth="1"/>
    <col min="37" max="37" width="1.88671875" style="42" customWidth="1"/>
    <col min="38" max="45" width="1.44140625" style="42" customWidth="1"/>
    <col min="46" max="46" width="1.88671875" style="42" customWidth="1"/>
    <col min="47" max="164" width="1.44140625" style="42" customWidth="1"/>
    <col min="165" max="16384" width="8.88671875" style="42"/>
  </cols>
  <sheetData>
    <row r="1" spans="2:164" s="35" customFormat="1" ht="23.25" customHeight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</row>
    <row r="2" spans="2:164" s="35" customFormat="1" ht="62.25" customHeight="1" thickBot="1">
      <c r="B2" s="507" t="s">
        <v>744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8" t="s">
        <v>745</v>
      </c>
      <c r="AM2" s="508"/>
      <c r="AN2" s="508"/>
      <c r="AO2" s="508"/>
      <c r="AP2" s="508"/>
      <c r="AQ2" s="508"/>
      <c r="AR2" s="508"/>
      <c r="AS2" s="508"/>
      <c r="AT2" s="508"/>
      <c r="AU2" s="508"/>
      <c r="AV2" s="508"/>
      <c r="AW2" s="508"/>
      <c r="AX2" s="508"/>
      <c r="AY2" s="508"/>
      <c r="AZ2" s="508"/>
      <c r="BA2" s="508"/>
      <c r="BB2" s="508"/>
      <c r="BC2" s="508"/>
      <c r="BD2" s="508"/>
      <c r="BE2" s="508"/>
      <c r="BF2" s="508"/>
      <c r="BG2" s="508"/>
      <c r="BH2" s="508"/>
      <c r="BI2" s="508"/>
      <c r="BJ2" s="508"/>
      <c r="BK2" s="508"/>
      <c r="BL2" s="508"/>
      <c r="BM2" s="508"/>
      <c r="BN2" s="508"/>
      <c r="BO2" s="508"/>
      <c r="BP2" s="508"/>
      <c r="BQ2" s="508"/>
      <c r="BR2" s="508"/>
      <c r="BS2" s="508"/>
      <c r="BT2" s="508"/>
      <c r="BU2" s="508"/>
      <c r="BV2" s="508"/>
      <c r="BW2" s="508"/>
      <c r="BX2" s="508"/>
      <c r="BY2" s="508"/>
      <c r="BZ2" s="508"/>
      <c r="CA2" s="508"/>
      <c r="CB2" s="508"/>
      <c r="CC2" s="508"/>
      <c r="CD2" s="508"/>
      <c r="CE2" s="508"/>
      <c r="CF2" s="508"/>
      <c r="CG2" s="508"/>
      <c r="CH2" s="508"/>
      <c r="CI2" s="508"/>
      <c r="CJ2" s="508"/>
      <c r="CK2" s="508"/>
      <c r="CL2" s="508"/>
      <c r="CM2" s="508"/>
      <c r="CN2" s="508"/>
      <c r="CO2" s="508"/>
      <c r="CP2" s="508"/>
      <c r="CQ2" s="508"/>
      <c r="CR2" s="508"/>
      <c r="CS2" s="508"/>
      <c r="CT2" s="508"/>
      <c r="CU2" s="508"/>
      <c r="CV2" s="508"/>
      <c r="CW2" s="508"/>
      <c r="CX2" s="508"/>
      <c r="CY2" s="508"/>
      <c r="CZ2" s="508"/>
      <c r="DA2" s="508"/>
      <c r="DB2" s="508"/>
      <c r="DC2" s="508"/>
      <c r="DD2" s="508"/>
      <c r="DE2" s="508"/>
      <c r="DF2" s="508"/>
      <c r="DG2" s="508"/>
      <c r="DH2" s="508"/>
      <c r="DI2" s="508"/>
      <c r="DJ2" s="508"/>
      <c r="DK2" s="508"/>
      <c r="DL2" s="508"/>
      <c r="DM2" s="508"/>
      <c r="DN2" s="508"/>
      <c r="DO2" s="508"/>
      <c r="DP2" s="508"/>
      <c r="DQ2" s="508"/>
      <c r="DR2" s="508"/>
      <c r="DS2" s="508"/>
      <c r="DT2" s="508"/>
      <c r="DU2" s="508"/>
      <c r="DV2" s="508"/>
      <c r="DW2" s="508"/>
      <c r="DX2" s="508"/>
      <c r="DY2" s="508"/>
      <c r="DZ2" s="508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</row>
    <row r="3" spans="2:164" ht="8.65" customHeight="1" thickTop="1">
      <c r="B3" s="38"/>
      <c r="C3" s="39"/>
      <c r="D3" s="39"/>
      <c r="E3" s="39"/>
      <c r="F3" s="39"/>
      <c r="G3" s="39"/>
      <c r="H3" s="39"/>
      <c r="I3" s="39"/>
      <c r="J3" s="39"/>
      <c r="K3" s="39"/>
      <c r="L3" s="40"/>
      <c r="M3" s="41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40"/>
      <c r="AC3" s="509" t="s">
        <v>746</v>
      </c>
      <c r="AD3" s="315"/>
      <c r="AE3" s="315"/>
      <c r="AF3" s="315"/>
      <c r="AG3" s="315"/>
      <c r="AH3" s="315"/>
      <c r="AI3" s="315"/>
      <c r="AJ3" s="315"/>
      <c r="AK3" s="510"/>
      <c r="AL3" s="315" t="s">
        <v>747</v>
      </c>
      <c r="AM3" s="315"/>
      <c r="AN3" s="315"/>
      <c r="AO3" s="315"/>
      <c r="AP3" s="315"/>
      <c r="AQ3" s="315"/>
      <c r="AR3" s="315"/>
      <c r="AS3" s="315"/>
      <c r="AT3" s="513"/>
      <c r="AU3" s="38"/>
      <c r="AV3" s="39"/>
      <c r="AW3" s="39"/>
      <c r="AX3" s="39"/>
      <c r="AY3" s="39"/>
      <c r="AZ3" s="39"/>
      <c r="BA3" s="39"/>
      <c r="BB3" s="39"/>
      <c r="BC3" s="39"/>
      <c r="BD3" s="40"/>
      <c r="BE3" s="515" t="s">
        <v>748</v>
      </c>
      <c r="BF3" s="515"/>
      <c r="BG3" s="515"/>
      <c r="BH3" s="515"/>
      <c r="BI3" s="515"/>
      <c r="BJ3" s="515"/>
      <c r="BK3" s="515"/>
      <c r="BL3" s="515"/>
      <c r="BM3" s="515"/>
      <c r="BN3" s="515"/>
      <c r="BO3" s="515"/>
      <c r="BP3" s="515"/>
      <c r="BQ3" s="515"/>
      <c r="BR3" s="517" t="s">
        <v>749</v>
      </c>
      <c r="BS3" s="517"/>
      <c r="BT3" s="517"/>
      <c r="BU3" s="517"/>
      <c r="BV3" s="517"/>
      <c r="BW3" s="517"/>
      <c r="BX3" s="518"/>
      <c r="BY3" s="315" t="s">
        <v>750</v>
      </c>
      <c r="BZ3" s="315"/>
      <c r="CA3" s="315"/>
      <c r="CB3" s="315"/>
      <c r="CC3" s="315"/>
      <c r="CD3" s="315"/>
      <c r="CE3" s="315"/>
      <c r="CF3" s="315"/>
      <c r="CG3" s="315"/>
      <c r="CH3" s="315"/>
      <c r="CI3" s="315"/>
      <c r="CJ3" s="315"/>
      <c r="CK3" s="315"/>
      <c r="CL3" s="315"/>
      <c r="CM3" s="315"/>
      <c r="CN3" s="315"/>
      <c r="CO3" s="315"/>
      <c r="CP3" s="315"/>
      <c r="CQ3" s="315"/>
      <c r="CR3" s="315"/>
      <c r="CS3" s="315"/>
      <c r="CT3" s="315"/>
      <c r="CU3" s="315"/>
      <c r="CV3" s="315"/>
      <c r="CW3" s="315"/>
      <c r="CX3" s="315"/>
      <c r="CY3" s="315"/>
      <c r="CZ3" s="315"/>
      <c r="DA3" s="315"/>
      <c r="DB3" s="315"/>
      <c r="DC3" s="315"/>
      <c r="DD3" s="315"/>
      <c r="DE3" s="315"/>
      <c r="DF3" s="315"/>
      <c r="DG3" s="315"/>
      <c r="DH3" s="315"/>
      <c r="DI3" s="513"/>
      <c r="DJ3" s="314" t="s">
        <v>751</v>
      </c>
      <c r="DK3" s="315"/>
      <c r="DL3" s="315"/>
      <c r="DM3" s="315"/>
      <c r="DN3" s="315"/>
      <c r="DO3" s="315"/>
      <c r="DP3" s="315"/>
      <c r="DQ3" s="315"/>
      <c r="DR3" s="315"/>
      <c r="DS3" s="315"/>
      <c r="DT3" s="315"/>
      <c r="DU3" s="315"/>
      <c r="DV3" s="315"/>
      <c r="DW3" s="315"/>
      <c r="DX3" s="315"/>
      <c r="DY3" s="315"/>
      <c r="DZ3" s="315"/>
      <c r="EA3" s="315"/>
      <c r="EB3" s="315"/>
      <c r="EC3" s="315"/>
      <c r="ED3" s="315"/>
      <c r="EE3" s="315"/>
      <c r="EF3" s="315"/>
      <c r="EG3" s="315"/>
      <c r="EH3" s="315"/>
      <c r="EI3" s="315"/>
      <c r="EJ3" s="315"/>
      <c r="EK3" s="315"/>
      <c r="EL3" s="315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513"/>
    </row>
    <row r="4" spans="2:164" ht="8.65" customHeight="1">
      <c r="B4" s="43"/>
      <c r="C4" s="44"/>
      <c r="D4" s="44"/>
      <c r="E4" s="44"/>
      <c r="F4" s="44"/>
      <c r="G4" s="44"/>
      <c r="H4" s="44"/>
      <c r="I4" s="44"/>
      <c r="J4" s="44"/>
      <c r="K4" s="44"/>
      <c r="L4" s="45"/>
      <c r="M4" s="46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5"/>
      <c r="AC4" s="511"/>
      <c r="AD4" s="317"/>
      <c r="AE4" s="317"/>
      <c r="AF4" s="317"/>
      <c r="AG4" s="317"/>
      <c r="AH4" s="317"/>
      <c r="AI4" s="317"/>
      <c r="AJ4" s="317"/>
      <c r="AK4" s="512"/>
      <c r="AL4" s="317"/>
      <c r="AM4" s="317"/>
      <c r="AN4" s="317"/>
      <c r="AO4" s="317"/>
      <c r="AP4" s="317"/>
      <c r="AQ4" s="317"/>
      <c r="AR4" s="317"/>
      <c r="AS4" s="317"/>
      <c r="AT4" s="514"/>
      <c r="AU4" s="43"/>
      <c r="AV4" s="44"/>
      <c r="AW4" s="44"/>
      <c r="AX4" s="44"/>
      <c r="AY4" s="44"/>
      <c r="AZ4" s="44"/>
      <c r="BA4" s="44"/>
      <c r="BB4" s="44"/>
      <c r="BC4" s="44"/>
      <c r="BD4" s="45"/>
      <c r="BE4" s="516"/>
      <c r="BF4" s="516"/>
      <c r="BG4" s="516"/>
      <c r="BH4" s="516"/>
      <c r="BI4" s="516"/>
      <c r="BJ4" s="516"/>
      <c r="BK4" s="516"/>
      <c r="BL4" s="516"/>
      <c r="BM4" s="516"/>
      <c r="BN4" s="516"/>
      <c r="BO4" s="516"/>
      <c r="BP4" s="516"/>
      <c r="BQ4" s="516"/>
      <c r="BR4" s="519"/>
      <c r="BS4" s="519"/>
      <c r="BT4" s="519"/>
      <c r="BU4" s="519"/>
      <c r="BV4" s="519"/>
      <c r="BW4" s="519"/>
      <c r="BX4" s="520"/>
      <c r="BY4" s="317"/>
      <c r="BZ4" s="317"/>
      <c r="CA4" s="317"/>
      <c r="CB4" s="317"/>
      <c r="CC4" s="317"/>
      <c r="CD4" s="317"/>
      <c r="CE4" s="317"/>
      <c r="CF4" s="317"/>
      <c r="CG4" s="317"/>
      <c r="CH4" s="317"/>
      <c r="CI4" s="317"/>
      <c r="CJ4" s="317"/>
      <c r="CK4" s="317"/>
      <c r="CL4" s="317"/>
      <c r="CM4" s="317"/>
      <c r="CN4" s="317"/>
      <c r="CO4" s="317"/>
      <c r="CP4" s="317"/>
      <c r="CQ4" s="317"/>
      <c r="CR4" s="317"/>
      <c r="CS4" s="317"/>
      <c r="CT4" s="317"/>
      <c r="CU4" s="317"/>
      <c r="CV4" s="317"/>
      <c r="CW4" s="317"/>
      <c r="CX4" s="317"/>
      <c r="CY4" s="317"/>
      <c r="CZ4" s="317"/>
      <c r="DA4" s="317"/>
      <c r="DB4" s="317"/>
      <c r="DC4" s="317"/>
      <c r="DD4" s="317"/>
      <c r="DE4" s="317"/>
      <c r="DF4" s="317"/>
      <c r="DG4" s="317"/>
      <c r="DH4" s="317"/>
      <c r="DI4" s="514"/>
      <c r="DJ4" s="316"/>
      <c r="DK4" s="317"/>
      <c r="DL4" s="317"/>
      <c r="DM4" s="317"/>
      <c r="DN4" s="317"/>
      <c r="DO4" s="317"/>
      <c r="DP4" s="317"/>
      <c r="DQ4" s="317"/>
      <c r="DR4" s="317"/>
      <c r="DS4" s="317"/>
      <c r="DT4" s="317"/>
      <c r="DU4" s="317"/>
      <c r="DV4" s="317"/>
      <c r="DW4" s="317"/>
      <c r="DX4" s="317"/>
      <c r="DY4" s="317"/>
      <c r="DZ4" s="317"/>
      <c r="EA4" s="317"/>
      <c r="EB4" s="317"/>
      <c r="EC4" s="317"/>
      <c r="ED4" s="317"/>
      <c r="EE4" s="317"/>
      <c r="EF4" s="317"/>
      <c r="EG4" s="317"/>
      <c r="EH4" s="317"/>
      <c r="EI4" s="317"/>
      <c r="EJ4" s="317"/>
      <c r="EK4" s="317"/>
      <c r="EL4" s="317"/>
      <c r="EM4" s="317"/>
      <c r="EN4" s="317"/>
      <c r="EO4" s="317"/>
      <c r="EP4" s="317"/>
      <c r="EQ4" s="317"/>
      <c r="ER4" s="317"/>
      <c r="ES4" s="317"/>
      <c r="ET4" s="317"/>
      <c r="EU4" s="317"/>
      <c r="EV4" s="317"/>
      <c r="EW4" s="317"/>
      <c r="EX4" s="317"/>
      <c r="EY4" s="317"/>
      <c r="EZ4" s="317"/>
      <c r="FA4" s="317"/>
      <c r="FB4" s="317"/>
      <c r="FC4" s="317"/>
      <c r="FD4" s="317"/>
      <c r="FE4" s="317"/>
      <c r="FF4" s="317"/>
      <c r="FG4" s="514"/>
    </row>
    <row r="5" spans="2:164" ht="8.65" customHeight="1">
      <c r="B5" s="43"/>
      <c r="C5" s="44"/>
      <c r="D5" s="44"/>
      <c r="E5" s="44"/>
      <c r="F5" s="44"/>
      <c r="G5" s="44"/>
      <c r="H5" s="44"/>
      <c r="I5" s="44"/>
      <c r="J5" s="44"/>
      <c r="K5" s="44"/>
      <c r="L5" s="45"/>
      <c r="M5" s="46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511"/>
      <c r="AD5" s="317"/>
      <c r="AE5" s="317"/>
      <c r="AF5" s="317"/>
      <c r="AG5" s="317"/>
      <c r="AH5" s="317"/>
      <c r="AI5" s="317"/>
      <c r="AJ5" s="317"/>
      <c r="AK5" s="512"/>
      <c r="AL5" s="317"/>
      <c r="AM5" s="317"/>
      <c r="AN5" s="317"/>
      <c r="AO5" s="317"/>
      <c r="AP5" s="317"/>
      <c r="AQ5" s="317"/>
      <c r="AR5" s="317"/>
      <c r="AS5" s="317"/>
      <c r="AT5" s="514"/>
      <c r="AU5" s="43"/>
      <c r="AV5" s="44"/>
      <c r="AW5" s="44"/>
      <c r="AX5" s="44"/>
      <c r="AY5" s="44"/>
      <c r="AZ5" s="44"/>
      <c r="BA5" s="44"/>
      <c r="BB5" s="44"/>
      <c r="BC5" s="44"/>
      <c r="BD5" s="45"/>
      <c r="BE5" s="516"/>
      <c r="BF5" s="516"/>
      <c r="BG5" s="516"/>
      <c r="BH5" s="516"/>
      <c r="BI5" s="516"/>
      <c r="BJ5" s="516"/>
      <c r="BK5" s="516"/>
      <c r="BL5" s="516"/>
      <c r="BM5" s="516"/>
      <c r="BN5" s="516"/>
      <c r="BO5" s="516"/>
      <c r="BP5" s="516"/>
      <c r="BQ5" s="516"/>
      <c r="BR5" s="519"/>
      <c r="BS5" s="519"/>
      <c r="BT5" s="519"/>
      <c r="BU5" s="519"/>
      <c r="BV5" s="519"/>
      <c r="BW5" s="519"/>
      <c r="BX5" s="520"/>
      <c r="BY5" s="317"/>
      <c r="BZ5" s="317"/>
      <c r="CA5" s="317"/>
      <c r="CB5" s="317"/>
      <c r="CC5" s="317"/>
      <c r="CD5" s="317"/>
      <c r="CE5" s="317"/>
      <c r="CF5" s="317"/>
      <c r="CG5" s="317"/>
      <c r="CH5" s="317"/>
      <c r="CI5" s="317"/>
      <c r="CJ5" s="317"/>
      <c r="CK5" s="317"/>
      <c r="CL5" s="317"/>
      <c r="CM5" s="317"/>
      <c r="CN5" s="317"/>
      <c r="CO5" s="317"/>
      <c r="CP5" s="317"/>
      <c r="CQ5" s="317"/>
      <c r="CR5" s="317"/>
      <c r="CS5" s="317"/>
      <c r="CT5" s="317"/>
      <c r="CU5" s="317"/>
      <c r="CV5" s="317"/>
      <c r="CW5" s="317"/>
      <c r="CX5" s="317"/>
      <c r="CY5" s="317"/>
      <c r="CZ5" s="317"/>
      <c r="DA5" s="317"/>
      <c r="DB5" s="317"/>
      <c r="DC5" s="317"/>
      <c r="DD5" s="317"/>
      <c r="DE5" s="317"/>
      <c r="DF5" s="317"/>
      <c r="DG5" s="317"/>
      <c r="DH5" s="317"/>
      <c r="DI5" s="514"/>
      <c r="DJ5" s="316"/>
      <c r="DK5" s="317"/>
      <c r="DL5" s="317"/>
      <c r="DM5" s="317"/>
      <c r="DN5" s="317"/>
      <c r="DO5" s="317"/>
      <c r="DP5" s="317"/>
      <c r="DQ5" s="317"/>
      <c r="DR5" s="317"/>
      <c r="DS5" s="317"/>
      <c r="DT5" s="317"/>
      <c r="DU5" s="317"/>
      <c r="DV5" s="317"/>
      <c r="DW5" s="317"/>
      <c r="DX5" s="317"/>
      <c r="DY5" s="317"/>
      <c r="DZ5" s="317"/>
      <c r="EA5" s="317"/>
      <c r="EB5" s="317"/>
      <c r="EC5" s="317"/>
      <c r="ED5" s="317"/>
      <c r="EE5" s="317"/>
      <c r="EF5" s="317"/>
      <c r="EG5" s="317"/>
      <c r="EH5" s="317"/>
      <c r="EI5" s="317"/>
      <c r="EJ5" s="317"/>
      <c r="EK5" s="317"/>
      <c r="EL5" s="317"/>
      <c r="EM5" s="317"/>
      <c r="EN5" s="317"/>
      <c r="EO5" s="317"/>
      <c r="EP5" s="317"/>
      <c r="EQ5" s="317"/>
      <c r="ER5" s="317"/>
      <c r="ES5" s="317"/>
      <c r="ET5" s="317"/>
      <c r="EU5" s="317"/>
      <c r="EV5" s="317"/>
      <c r="EW5" s="317"/>
      <c r="EX5" s="317"/>
      <c r="EY5" s="317"/>
      <c r="EZ5" s="317"/>
      <c r="FA5" s="317"/>
      <c r="FB5" s="317"/>
      <c r="FC5" s="317"/>
      <c r="FD5" s="317"/>
      <c r="FE5" s="317"/>
      <c r="FF5" s="317"/>
      <c r="FG5" s="514"/>
    </row>
    <row r="6" spans="2:164" ht="8.65" customHeight="1">
      <c r="B6" s="43"/>
      <c r="C6" s="44"/>
      <c r="D6" s="44"/>
      <c r="E6" s="44"/>
      <c r="F6" s="44"/>
      <c r="G6" s="44"/>
      <c r="H6" s="44"/>
      <c r="I6" s="44"/>
      <c r="J6" s="44"/>
      <c r="K6" s="44"/>
      <c r="L6" s="45"/>
      <c r="M6" s="4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5"/>
      <c r="AC6" s="511"/>
      <c r="AD6" s="317"/>
      <c r="AE6" s="317"/>
      <c r="AF6" s="317"/>
      <c r="AG6" s="317"/>
      <c r="AH6" s="317"/>
      <c r="AI6" s="317"/>
      <c r="AJ6" s="317"/>
      <c r="AK6" s="512"/>
      <c r="AL6" s="317"/>
      <c r="AM6" s="317"/>
      <c r="AN6" s="317"/>
      <c r="AO6" s="317"/>
      <c r="AP6" s="317"/>
      <c r="AQ6" s="317"/>
      <c r="AR6" s="317"/>
      <c r="AS6" s="317"/>
      <c r="AT6" s="514"/>
      <c r="AU6" s="43"/>
      <c r="AV6" s="44"/>
      <c r="AW6" s="44"/>
      <c r="AX6" s="44"/>
      <c r="AY6" s="44"/>
      <c r="AZ6" s="44"/>
      <c r="BA6" s="44"/>
      <c r="BB6" s="44"/>
      <c r="BC6" s="44"/>
      <c r="BD6" s="45"/>
      <c r="BE6" s="516"/>
      <c r="BF6" s="516"/>
      <c r="BG6" s="516"/>
      <c r="BH6" s="516"/>
      <c r="BI6" s="516"/>
      <c r="BJ6" s="516"/>
      <c r="BK6" s="516"/>
      <c r="BL6" s="516"/>
      <c r="BM6" s="516"/>
      <c r="BN6" s="516"/>
      <c r="BO6" s="516"/>
      <c r="BP6" s="516"/>
      <c r="BQ6" s="516"/>
      <c r="BR6" s="519"/>
      <c r="BS6" s="519"/>
      <c r="BT6" s="519"/>
      <c r="BU6" s="519"/>
      <c r="BV6" s="519"/>
      <c r="BW6" s="519"/>
      <c r="BX6" s="520"/>
      <c r="BY6" s="317"/>
      <c r="BZ6" s="317"/>
      <c r="CA6" s="317"/>
      <c r="CB6" s="317"/>
      <c r="CC6" s="317"/>
      <c r="CD6" s="317"/>
      <c r="CE6" s="317"/>
      <c r="CF6" s="317"/>
      <c r="CG6" s="317"/>
      <c r="CH6" s="317"/>
      <c r="CI6" s="317"/>
      <c r="CJ6" s="317"/>
      <c r="CK6" s="317"/>
      <c r="CL6" s="317"/>
      <c r="CM6" s="317"/>
      <c r="CN6" s="317"/>
      <c r="CO6" s="317"/>
      <c r="CP6" s="317"/>
      <c r="CQ6" s="317"/>
      <c r="CR6" s="317"/>
      <c r="CS6" s="317"/>
      <c r="CT6" s="317"/>
      <c r="CU6" s="317"/>
      <c r="CV6" s="317"/>
      <c r="CW6" s="317"/>
      <c r="CX6" s="317"/>
      <c r="CY6" s="317"/>
      <c r="CZ6" s="317"/>
      <c r="DA6" s="317"/>
      <c r="DB6" s="317"/>
      <c r="DC6" s="317"/>
      <c r="DD6" s="317"/>
      <c r="DE6" s="317"/>
      <c r="DF6" s="317"/>
      <c r="DG6" s="317"/>
      <c r="DH6" s="317"/>
      <c r="DI6" s="514"/>
      <c r="DJ6" s="316"/>
      <c r="DK6" s="317"/>
      <c r="DL6" s="317"/>
      <c r="DM6" s="317"/>
      <c r="DN6" s="317"/>
      <c r="DO6" s="317"/>
      <c r="DP6" s="317"/>
      <c r="DQ6" s="317"/>
      <c r="DR6" s="317"/>
      <c r="DS6" s="317"/>
      <c r="DT6" s="317"/>
      <c r="DU6" s="317"/>
      <c r="DV6" s="317"/>
      <c r="DW6" s="317"/>
      <c r="DX6" s="317"/>
      <c r="DY6" s="317"/>
      <c r="DZ6" s="317"/>
      <c r="EA6" s="317"/>
      <c r="EB6" s="317"/>
      <c r="EC6" s="317"/>
      <c r="ED6" s="317"/>
      <c r="EE6" s="317"/>
      <c r="EF6" s="317"/>
      <c r="EG6" s="317"/>
      <c r="EH6" s="317"/>
      <c r="EI6" s="317"/>
      <c r="EJ6" s="317"/>
      <c r="EK6" s="317"/>
      <c r="EL6" s="317"/>
      <c r="EM6" s="317"/>
      <c r="EN6" s="317"/>
      <c r="EO6" s="317"/>
      <c r="EP6" s="317"/>
      <c r="EQ6" s="317"/>
      <c r="ER6" s="317"/>
      <c r="ES6" s="317"/>
      <c r="ET6" s="317"/>
      <c r="EU6" s="317"/>
      <c r="EV6" s="317"/>
      <c r="EW6" s="317"/>
      <c r="EX6" s="317"/>
      <c r="EY6" s="317"/>
      <c r="EZ6" s="317"/>
      <c r="FA6" s="317"/>
      <c r="FB6" s="317"/>
      <c r="FC6" s="317"/>
      <c r="FD6" s="317"/>
      <c r="FE6" s="317"/>
      <c r="FF6" s="317"/>
      <c r="FG6" s="514"/>
    </row>
    <row r="7" spans="2:164" ht="8.65" customHeight="1">
      <c r="B7" s="476" t="s">
        <v>752</v>
      </c>
      <c r="C7" s="470"/>
      <c r="D7" s="470"/>
      <c r="E7" s="470"/>
      <c r="F7" s="470"/>
      <c r="G7" s="470"/>
      <c r="H7" s="470"/>
      <c r="I7" s="470"/>
      <c r="J7" s="470"/>
      <c r="K7" s="470"/>
      <c r="L7" s="483"/>
      <c r="M7" s="498" t="s">
        <v>753</v>
      </c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70"/>
      <c r="Z7" s="470"/>
      <c r="AA7" s="470"/>
      <c r="AB7" s="483"/>
      <c r="AC7" s="499" t="s">
        <v>754</v>
      </c>
      <c r="AD7" s="500"/>
      <c r="AE7" s="500"/>
      <c r="AF7" s="500"/>
      <c r="AG7" s="500"/>
      <c r="AH7" s="500"/>
      <c r="AI7" s="500"/>
      <c r="AJ7" s="500"/>
      <c r="AK7" s="501"/>
      <c r="AL7" s="468" t="s">
        <v>755</v>
      </c>
      <c r="AM7" s="468"/>
      <c r="AN7" s="468"/>
      <c r="AO7" s="468"/>
      <c r="AP7" s="468"/>
      <c r="AQ7" s="468"/>
      <c r="AR7" s="468"/>
      <c r="AS7" s="468"/>
      <c r="AT7" s="469"/>
      <c r="AU7" s="496" t="s">
        <v>756</v>
      </c>
      <c r="AV7" s="497"/>
      <c r="AW7" s="497"/>
      <c r="AX7" s="497"/>
      <c r="AY7" s="497"/>
      <c r="AZ7" s="497"/>
      <c r="BA7" s="497"/>
      <c r="BB7" s="497"/>
      <c r="BC7" s="497"/>
      <c r="BD7" s="497"/>
      <c r="BE7" s="505" t="s">
        <v>757</v>
      </c>
      <c r="BF7" s="505"/>
      <c r="BG7" s="505"/>
      <c r="BH7" s="505"/>
      <c r="BI7" s="505"/>
      <c r="BJ7" s="505"/>
      <c r="BK7" s="505"/>
      <c r="BL7" s="505"/>
      <c r="BM7" s="505"/>
      <c r="BN7" s="505"/>
      <c r="BO7" s="505"/>
      <c r="BP7" s="505"/>
      <c r="BQ7" s="505"/>
      <c r="BR7" s="462" t="s">
        <v>758</v>
      </c>
      <c r="BS7" s="462"/>
      <c r="BT7" s="462"/>
      <c r="BU7" s="462"/>
      <c r="BV7" s="462"/>
      <c r="BW7" s="462"/>
      <c r="BX7" s="463"/>
      <c r="BY7" s="468" t="s">
        <v>759</v>
      </c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9"/>
      <c r="DJ7" s="474" t="s">
        <v>760</v>
      </c>
      <c r="DK7" s="468"/>
      <c r="DL7" s="468"/>
      <c r="DM7" s="468"/>
      <c r="DN7" s="468"/>
      <c r="DO7" s="468"/>
      <c r="DP7" s="468"/>
      <c r="DQ7" s="468"/>
      <c r="DR7" s="468"/>
      <c r="DS7" s="468"/>
      <c r="DT7" s="468"/>
      <c r="DU7" s="468"/>
      <c r="DV7" s="468"/>
      <c r="DW7" s="468"/>
      <c r="DX7" s="468"/>
      <c r="DY7" s="468"/>
      <c r="DZ7" s="475"/>
      <c r="EA7" s="480" t="s">
        <v>761</v>
      </c>
      <c r="EB7" s="468"/>
      <c r="EC7" s="468"/>
      <c r="ED7" s="468"/>
      <c r="EE7" s="468"/>
      <c r="EF7" s="468"/>
      <c r="EG7" s="468"/>
      <c r="EH7" s="468"/>
      <c r="EI7" s="468"/>
      <c r="EJ7" s="468"/>
      <c r="EK7" s="468"/>
      <c r="EL7" s="468"/>
      <c r="EM7" s="468"/>
      <c r="EN7" s="468"/>
      <c r="EO7" s="468"/>
      <c r="EP7" s="468"/>
      <c r="EQ7" s="468"/>
      <c r="ER7" s="468"/>
      <c r="ES7" s="468"/>
      <c r="ET7" s="468"/>
      <c r="EU7" s="468"/>
      <c r="EV7" s="468"/>
      <c r="EW7" s="468"/>
      <c r="EX7" s="468"/>
      <c r="EY7" s="468"/>
      <c r="EZ7" s="468"/>
      <c r="FA7" s="468"/>
      <c r="FB7" s="468"/>
      <c r="FC7" s="468"/>
      <c r="FD7" s="468"/>
      <c r="FE7" s="468"/>
      <c r="FF7" s="468"/>
      <c r="FG7" s="469"/>
    </row>
    <row r="8" spans="2:164" ht="8.65" customHeight="1">
      <c r="B8" s="476"/>
      <c r="C8" s="470"/>
      <c r="D8" s="470"/>
      <c r="E8" s="470"/>
      <c r="F8" s="470"/>
      <c r="G8" s="470"/>
      <c r="H8" s="470"/>
      <c r="I8" s="470"/>
      <c r="J8" s="470"/>
      <c r="K8" s="470"/>
      <c r="L8" s="483"/>
      <c r="M8" s="498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83"/>
      <c r="AC8" s="502"/>
      <c r="AD8" s="503"/>
      <c r="AE8" s="503"/>
      <c r="AF8" s="503"/>
      <c r="AG8" s="503"/>
      <c r="AH8" s="503"/>
      <c r="AI8" s="503"/>
      <c r="AJ8" s="503"/>
      <c r="AK8" s="504"/>
      <c r="AL8" s="472"/>
      <c r="AM8" s="472"/>
      <c r="AN8" s="472"/>
      <c r="AO8" s="472"/>
      <c r="AP8" s="472"/>
      <c r="AQ8" s="472"/>
      <c r="AR8" s="472"/>
      <c r="AS8" s="472"/>
      <c r="AT8" s="473"/>
      <c r="AU8" s="496"/>
      <c r="AV8" s="497"/>
      <c r="AW8" s="497"/>
      <c r="AX8" s="497"/>
      <c r="AY8" s="497"/>
      <c r="AZ8" s="497"/>
      <c r="BA8" s="497"/>
      <c r="BB8" s="497"/>
      <c r="BC8" s="497"/>
      <c r="BD8" s="497"/>
      <c r="BE8" s="506"/>
      <c r="BF8" s="506"/>
      <c r="BG8" s="506"/>
      <c r="BH8" s="506"/>
      <c r="BI8" s="506"/>
      <c r="BJ8" s="506"/>
      <c r="BK8" s="506"/>
      <c r="BL8" s="506"/>
      <c r="BM8" s="506"/>
      <c r="BN8" s="506"/>
      <c r="BO8" s="506"/>
      <c r="BP8" s="506"/>
      <c r="BQ8" s="506"/>
      <c r="BR8" s="464"/>
      <c r="BS8" s="464"/>
      <c r="BT8" s="464"/>
      <c r="BU8" s="464"/>
      <c r="BV8" s="464"/>
      <c r="BW8" s="464"/>
      <c r="BX8" s="465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1"/>
      <c r="DJ8" s="476"/>
      <c r="DK8" s="470"/>
      <c r="DL8" s="470"/>
      <c r="DM8" s="470"/>
      <c r="DN8" s="470"/>
      <c r="DO8" s="470"/>
      <c r="DP8" s="470"/>
      <c r="DQ8" s="470"/>
      <c r="DR8" s="470"/>
      <c r="DS8" s="470"/>
      <c r="DT8" s="470"/>
      <c r="DU8" s="470"/>
      <c r="DV8" s="470"/>
      <c r="DW8" s="470"/>
      <c r="DX8" s="470"/>
      <c r="DY8" s="470"/>
      <c r="DZ8" s="477"/>
      <c r="EA8" s="481"/>
      <c r="EB8" s="470"/>
      <c r="EC8" s="470"/>
      <c r="ED8" s="470"/>
      <c r="EE8" s="470"/>
      <c r="EF8" s="470"/>
      <c r="EG8" s="470"/>
      <c r="EH8" s="470"/>
      <c r="EI8" s="470"/>
      <c r="EJ8" s="470"/>
      <c r="EK8" s="470"/>
      <c r="EL8" s="470"/>
      <c r="EM8" s="470"/>
      <c r="EN8" s="470"/>
      <c r="EO8" s="470"/>
      <c r="EP8" s="470"/>
      <c r="EQ8" s="470"/>
      <c r="ER8" s="470"/>
      <c r="ES8" s="470"/>
      <c r="ET8" s="470"/>
      <c r="EU8" s="470"/>
      <c r="EV8" s="470"/>
      <c r="EW8" s="470"/>
      <c r="EX8" s="470"/>
      <c r="EY8" s="470"/>
      <c r="EZ8" s="470"/>
      <c r="FA8" s="470"/>
      <c r="FB8" s="470"/>
      <c r="FC8" s="470"/>
      <c r="FD8" s="470"/>
      <c r="FE8" s="470"/>
      <c r="FF8" s="470"/>
      <c r="FG8" s="471"/>
    </row>
    <row r="9" spans="2:164" ht="8.65" customHeight="1">
      <c r="B9" s="476" t="s">
        <v>762</v>
      </c>
      <c r="C9" s="470"/>
      <c r="D9" s="470"/>
      <c r="E9" s="470"/>
      <c r="F9" s="470"/>
      <c r="G9" s="470"/>
      <c r="H9" s="470"/>
      <c r="I9" s="470"/>
      <c r="J9" s="470"/>
      <c r="K9" s="470"/>
      <c r="L9" s="483"/>
      <c r="M9" s="498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0"/>
      <c r="Y9" s="470"/>
      <c r="Z9" s="470"/>
      <c r="AA9" s="470"/>
      <c r="AB9" s="483"/>
      <c r="AC9" s="484" t="s">
        <v>763</v>
      </c>
      <c r="AD9" s="485"/>
      <c r="AE9" s="485"/>
      <c r="AF9" s="485"/>
      <c r="AG9" s="486"/>
      <c r="AH9" s="485" t="s">
        <v>764</v>
      </c>
      <c r="AI9" s="485"/>
      <c r="AJ9" s="485"/>
      <c r="AK9" s="493"/>
      <c r="AL9" s="484" t="s">
        <v>763</v>
      </c>
      <c r="AM9" s="485"/>
      <c r="AN9" s="485"/>
      <c r="AO9" s="485"/>
      <c r="AP9" s="486"/>
      <c r="AQ9" s="485" t="s">
        <v>764</v>
      </c>
      <c r="AR9" s="485"/>
      <c r="AS9" s="485"/>
      <c r="AT9" s="493"/>
      <c r="AU9" s="496" t="s">
        <v>765</v>
      </c>
      <c r="AV9" s="497"/>
      <c r="AW9" s="497"/>
      <c r="AX9" s="497"/>
      <c r="AY9" s="497"/>
      <c r="AZ9" s="497"/>
      <c r="BA9" s="497"/>
      <c r="BB9" s="497"/>
      <c r="BC9" s="497"/>
      <c r="BD9" s="497"/>
      <c r="BE9" s="484" t="s">
        <v>766</v>
      </c>
      <c r="BF9" s="485"/>
      <c r="BG9" s="485"/>
      <c r="BH9" s="485"/>
      <c r="BI9" s="485"/>
      <c r="BJ9" s="486"/>
      <c r="BK9" s="485" t="s">
        <v>767</v>
      </c>
      <c r="BL9" s="485"/>
      <c r="BM9" s="485"/>
      <c r="BN9" s="485"/>
      <c r="BO9" s="485"/>
      <c r="BP9" s="485"/>
      <c r="BQ9" s="493"/>
      <c r="BR9" s="464"/>
      <c r="BS9" s="464"/>
      <c r="BT9" s="464"/>
      <c r="BU9" s="464"/>
      <c r="BV9" s="464"/>
      <c r="BW9" s="464"/>
      <c r="BX9" s="465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1"/>
      <c r="DJ9" s="476"/>
      <c r="DK9" s="470"/>
      <c r="DL9" s="470"/>
      <c r="DM9" s="470"/>
      <c r="DN9" s="470"/>
      <c r="DO9" s="470"/>
      <c r="DP9" s="470"/>
      <c r="DQ9" s="470"/>
      <c r="DR9" s="470"/>
      <c r="DS9" s="470"/>
      <c r="DT9" s="470"/>
      <c r="DU9" s="470"/>
      <c r="DV9" s="470"/>
      <c r="DW9" s="470"/>
      <c r="DX9" s="470"/>
      <c r="DY9" s="470"/>
      <c r="DZ9" s="477"/>
      <c r="EA9" s="481"/>
      <c r="EB9" s="470"/>
      <c r="EC9" s="470"/>
      <c r="ED9" s="470"/>
      <c r="EE9" s="470"/>
      <c r="EF9" s="470"/>
      <c r="EG9" s="470"/>
      <c r="EH9" s="470"/>
      <c r="EI9" s="470"/>
      <c r="EJ9" s="470"/>
      <c r="EK9" s="470"/>
      <c r="EL9" s="470"/>
      <c r="EM9" s="470"/>
      <c r="EN9" s="470"/>
      <c r="EO9" s="470"/>
      <c r="EP9" s="470"/>
      <c r="EQ9" s="470"/>
      <c r="ER9" s="470"/>
      <c r="ES9" s="470"/>
      <c r="ET9" s="470"/>
      <c r="EU9" s="470"/>
      <c r="EV9" s="470"/>
      <c r="EW9" s="470"/>
      <c r="EX9" s="470"/>
      <c r="EY9" s="470"/>
      <c r="EZ9" s="470"/>
      <c r="FA9" s="470"/>
      <c r="FB9" s="470"/>
      <c r="FC9" s="470"/>
      <c r="FD9" s="470"/>
      <c r="FE9" s="470"/>
      <c r="FF9" s="470"/>
      <c r="FG9" s="471"/>
    </row>
    <row r="10" spans="2:164" ht="8.65" customHeight="1">
      <c r="B10" s="476"/>
      <c r="C10" s="470"/>
      <c r="D10" s="470"/>
      <c r="E10" s="470"/>
      <c r="F10" s="470"/>
      <c r="G10" s="470"/>
      <c r="H10" s="470"/>
      <c r="I10" s="470"/>
      <c r="J10" s="470"/>
      <c r="K10" s="470"/>
      <c r="L10" s="483"/>
      <c r="M10" s="498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83"/>
      <c r="AC10" s="487"/>
      <c r="AD10" s="488"/>
      <c r="AE10" s="488"/>
      <c r="AF10" s="488"/>
      <c r="AG10" s="489"/>
      <c r="AH10" s="488"/>
      <c r="AI10" s="488"/>
      <c r="AJ10" s="488"/>
      <c r="AK10" s="494"/>
      <c r="AL10" s="487"/>
      <c r="AM10" s="488"/>
      <c r="AN10" s="488"/>
      <c r="AO10" s="488"/>
      <c r="AP10" s="489"/>
      <c r="AQ10" s="488"/>
      <c r="AR10" s="488"/>
      <c r="AS10" s="488"/>
      <c r="AT10" s="494"/>
      <c r="AU10" s="496"/>
      <c r="AV10" s="497"/>
      <c r="AW10" s="497"/>
      <c r="AX10" s="497"/>
      <c r="AY10" s="497"/>
      <c r="AZ10" s="497"/>
      <c r="BA10" s="497"/>
      <c r="BB10" s="497"/>
      <c r="BC10" s="497"/>
      <c r="BD10" s="497"/>
      <c r="BE10" s="487"/>
      <c r="BF10" s="488"/>
      <c r="BG10" s="488"/>
      <c r="BH10" s="488"/>
      <c r="BI10" s="488"/>
      <c r="BJ10" s="489"/>
      <c r="BK10" s="488"/>
      <c r="BL10" s="488"/>
      <c r="BM10" s="488"/>
      <c r="BN10" s="488"/>
      <c r="BO10" s="488"/>
      <c r="BP10" s="488"/>
      <c r="BQ10" s="494"/>
      <c r="BR10" s="464"/>
      <c r="BS10" s="464"/>
      <c r="BT10" s="464"/>
      <c r="BU10" s="464"/>
      <c r="BV10" s="464"/>
      <c r="BW10" s="464"/>
      <c r="BX10" s="465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3"/>
      <c r="DJ10" s="478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9"/>
      <c r="EA10" s="48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3"/>
    </row>
    <row r="11" spans="2:164" ht="8.65" customHeight="1"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50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/>
      <c r="AC11" s="487"/>
      <c r="AD11" s="488"/>
      <c r="AE11" s="488"/>
      <c r="AF11" s="488"/>
      <c r="AG11" s="489"/>
      <c r="AH11" s="488"/>
      <c r="AI11" s="488"/>
      <c r="AJ11" s="488"/>
      <c r="AK11" s="494"/>
      <c r="AL11" s="487"/>
      <c r="AM11" s="488"/>
      <c r="AN11" s="488"/>
      <c r="AO11" s="488"/>
      <c r="AP11" s="489"/>
      <c r="AQ11" s="488"/>
      <c r="AR11" s="488"/>
      <c r="AS11" s="488"/>
      <c r="AT11" s="494"/>
      <c r="AU11" s="47"/>
      <c r="AV11" s="48"/>
      <c r="AW11" s="48"/>
      <c r="AX11" s="48"/>
      <c r="AY11" s="48"/>
      <c r="AZ11" s="48"/>
      <c r="BA11" s="48"/>
      <c r="BB11" s="48"/>
      <c r="BC11" s="48"/>
      <c r="BD11" s="49"/>
      <c r="BE11" s="487"/>
      <c r="BF11" s="488"/>
      <c r="BG11" s="488"/>
      <c r="BH11" s="488"/>
      <c r="BI11" s="488"/>
      <c r="BJ11" s="489"/>
      <c r="BK11" s="488"/>
      <c r="BL11" s="488"/>
      <c r="BM11" s="488"/>
      <c r="BN11" s="488"/>
      <c r="BO11" s="488"/>
      <c r="BP11" s="488"/>
      <c r="BQ11" s="494"/>
      <c r="BR11" s="464"/>
      <c r="BS11" s="464"/>
      <c r="BT11" s="464"/>
      <c r="BU11" s="464"/>
      <c r="BV11" s="464"/>
      <c r="BW11" s="464"/>
      <c r="BX11" s="465"/>
      <c r="BY11" s="521" t="s">
        <v>768</v>
      </c>
      <c r="BZ11" s="522"/>
      <c r="CA11" s="522"/>
      <c r="CB11" s="522"/>
      <c r="CC11" s="522"/>
      <c r="CD11" s="522"/>
      <c r="CE11" s="522"/>
      <c r="CF11" s="522"/>
      <c r="CG11" s="522"/>
      <c r="CH11" s="522"/>
      <c r="CI11" s="522"/>
      <c r="CJ11" s="522"/>
      <c r="CK11" s="522"/>
      <c r="CL11" s="522"/>
      <c r="CM11" s="480" t="s">
        <v>769</v>
      </c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9"/>
      <c r="DJ11" s="474" t="s">
        <v>770</v>
      </c>
      <c r="DK11" s="468"/>
      <c r="DL11" s="468"/>
      <c r="DM11" s="468"/>
      <c r="DN11" s="468"/>
      <c r="DO11" s="468"/>
      <c r="DP11" s="468"/>
      <c r="DQ11" s="468"/>
      <c r="DR11" s="468"/>
      <c r="DS11" s="468"/>
      <c r="DT11" s="468"/>
      <c r="DU11" s="468"/>
      <c r="DV11" s="468"/>
      <c r="DW11" s="468"/>
      <c r="DX11" s="468"/>
      <c r="DY11" s="468"/>
      <c r="DZ11" s="475"/>
      <c r="EA11" s="480" t="s">
        <v>771</v>
      </c>
      <c r="EB11" s="468"/>
      <c r="EC11" s="468"/>
      <c r="ED11" s="468"/>
      <c r="EE11" s="468"/>
      <c r="EF11" s="468"/>
      <c r="EG11" s="468"/>
      <c r="EH11" s="468"/>
      <c r="EI11" s="468"/>
      <c r="EJ11" s="468"/>
      <c r="EK11" s="468"/>
      <c r="EL11" s="468"/>
      <c r="EM11" s="468"/>
      <c r="EN11" s="468"/>
      <c r="EO11" s="468"/>
      <c r="EP11" s="468"/>
      <c r="EQ11" s="468"/>
      <c r="ER11" s="468"/>
      <c r="ES11" s="468"/>
      <c r="ET11" s="468"/>
      <c r="EU11" s="468"/>
      <c r="EV11" s="468"/>
      <c r="EW11" s="468"/>
      <c r="EX11" s="468"/>
      <c r="EY11" s="468"/>
      <c r="EZ11" s="468"/>
      <c r="FA11" s="468"/>
      <c r="FB11" s="468"/>
      <c r="FC11" s="468"/>
      <c r="FD11" s="468"/>
      <c r="FE11" s="468"/>
      <c r="FF11" s="468"/>
      <c r="FG11" s="469"/>
    </row>
    <row r="12" spans="2:164" ht="8.65" customHeight="1"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9"/>
      <c r="M12" s="50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9"/>
      <c r="AC12" s="487"/>
      <c r="AD12" s="488"/>
      <c r="AE12" s="488"/>
      <c r="AF12" s="488"/>
      <c r="AG12" s="489"/>
      <c r="AH12" s="488"/>
      <c r="AI12" s="488"/>
      <c r="AJ12" s="488"/>
      <c r="AK12" s="494"/>
      <c r="AL12" s="487"/>
      <c r="AM12" s="488"/>
      <c r="AN12" s="488"/>
      <c r="AO12" s="488"/>
      <c r="AP12" s="489"/>
      <c r="AQ12" s="488"/>
      <c r="AR12" s="488"/>
      <c r="AS12" s="488"/>
      <c r="AT12" s="494"/>
      <c r="AU12" s="47"/>
      <c r="AV12" s="48"/>
      <c r="AW12" s="48"/>
      <c r="AX12" s="48"/>
      <c r="AY12" s="48"/>
      <c r="AZ12" s="48"/>
      <c r="BA12" s="48"/>
      <c r="BB12" s="48"/>
      <c r="BC12" s="48"/>
      <c r="BD12" s="49"/>
      <c r="BE12" s="487"/>
      <c r="BF12" s="488"/>
      <c r="BG12" s="488"/>
      <c r="BH12" s="488"/>
      <c r="BI12" s="488"/>
      <c r="BJ12" s="489"/>
      <c r="BK12" s="488"/>
      <c r="BL12" s="488"/>
      <c r="BM12" s="488"/>
      <c r="BN12" s="488"/>
      <c r="BO12" s="488"/>
      <c r="BP12" s="488"/>
      <c r="BQ12" s="494"/>
      <c r="BR12" s="464"/>
      <c r="BS12" s="464"/>
      <c r="BT12" s="464"/>
      <c r="BU12" s="464"/>
      <c r="BV12" s="464"/>
      <c r="BW12" s="464"/>
      <c r="BX12" s="465"/>
      <c r="BY12" s="523"/>
      <c r="BZ12" s="524"/>
      <c r="CA12" s="524"/>
      <c r="CB12" s="524"/>
      <c r="CC12" s="524"/>
      <c r="CD12" s="524"/>
      <c r="CE12" s="524"/>
      <c r="CF12" s="524"/>
      <c r="CG12" s="524"/>
      <c r="CH12" s="524"/>
      <c r="CI12" s="524"/>
      <c r="CJ12" s="524"/>
      <c r="CK12" s="524"/>
      <c r="CL12" s="524"/>
      <c r="CM12" s="481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1"/>
      <c r="DJ12" s="476"/>
      <c r="DK12" s="470"/>
      <c r="DL12" s="470"/>
      <c r="DM12" s="470"/>
      <c r="DN12" s="470"/>
      <c r="DO12" s="470"/>
      <c r="DP12" s="470"/>
      <c r="DQ12" s="470"/>
      <c r="DR12" s="470"/>
      <c r="DS12" s="470"/>
      <c r="DT12" s="470"/>
      <c r="DU12" s="470"/>
      <c r="DV12" s="470"/>
      <c r="DW12" s="470"/>
      <c r="DX12" s="470"/>
      <c r="DY12" s="470"/>
      <c r="DZ12" s="477"/>
      <c r="EA12" s="481"/>
      <c r="EB12" s="470"/>
      <c r="EC12" s="470"/>
      <c r="ED12" s="470"/>
      <c r="EE12" s="470"/>
      <c r="EF12" s="470"/>
      <c r="EG12" s="470"/>
      <c r="EH12" s="470"/>
      <c r="EI12" s="470"/>
      <c r="EJ12" s="470"/>
      <c r="EK12" s="470"/>
      <c r="EL12" s="470"/>
      <c r="EM12" s="470"/>
      <c r="EN12" s="470"/>
      <c r="EO12" s="470"/>
      <c r="EP12" s="470"/>
      <c r="EQ12" s="470"/>
      <c r="ER12" s="470"/>
      <c r="ES12" s="470"/>
      <c r="ET12" s="470"/>
      <c r="EU12" s="470"/>
      <c r="EV12" s="470"/>
      <c r="EW12" s="470"/>
      <c r="EX12" s="470"/>
      <c r="EY12" s="470"/>
      <c r="EZ12" s="470"/>
      <c r="FA12" s="470"/>
      <c r="FB12" s="470"/>
      <c r="FC12" s="470"/>
      <c r="FD12" s="470"/>
      <c r="FE12" s="470"/>
      <c r="FF12" s="470"/>
      <c r="FG12" s="471"/>
    </row>
    <row r="13" spans="2:164" ht="8.65" customHeight="1"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50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9"/>
      <c r="AC13" s="487"/>
      <c r="AD13" s="488"/>
      <c r="AE13" s="488"/>
      <c r="AF13" s="488"/>
      <c r="AG13" s="489"/>
      <c r="AH13" s="488"/>
      <c r="AI13" s="488"/>
      <c r="AJ13" s="488"/>
      <c r="AK13" s="494"/>
      <c r="AL13" s="487"/>
      <c r="AM13" s="488"/>
      <c r="AN13" s="488"/>
      <c r="AO13" s="488"/>
      <c r="AP13" s="489"/>
      <c r="AQ13" s="488"/>
      <c r="AR13" s="488"/>
      <c r="AS13" s="488"/>
      <c r="AT13" s="494"/>
      <c r="AU13" s="47"/>
      <c r="AV13" s="48"/>
      <c r="AW13" s="48"/>
      <c r="AX13" s="48"/>
      <c r="AY13" s="48"/>
      <c r="AZ13" s="48"/>
      <c r="BA13" s="48"/>
      <c r="BB13" s="48"/>
      <c r="BC13" s="48"/>
      <c r="BD13" s="49"/>
      <c r="BE13" s="487"/>
      <c r="BF13" s="488"/>
      <c r="BG13" s="488"/>
      <c r="BH13" s="488"/>
      <c r="BI13" s="488"/>
      <c r="BJ13" s="489"/>
      <c r="BK13" s="488"/>
      <c r="BL13" s="488"/>
      <c r="BM13" s="488"/>
      <c r="BN13" s="488"/>
      <c r="BO13" s="488"/>
      <c r="BP13" s="488"/>
      <c r="BQ13" s="494"/>
      <c r="BR13" s="464"/>
      <c r="BS13" s="464"/>
      <c r="BT13" s="464"/>
      <c r="BU13" s="464"/>
      <c r="BV13" s="464"/>
      <c r="BW13" s="464"/>
      <c r="BX13" s="465"/>
      <c r="BY13" s="523"/>
      <c r="BZ13" s="524"/>
      <c r="CA13" s="524"/>
      <c r="CB13" s="524"/>
      <c r="CC13" s="524"/>
      <c r="CD13" s="524"/>
      <c r="CE13" s="524"/>
      <c r="CF13" s="524"/>
      <c r="CG13" s="524"/>
      <c r="CH13" s="524"/>
      <c r="CI13" s="524"/>
      <c r="CJ13" s="524"/>
      <c r="CK13" s="524"/>
      <c r="CL13" s="524"/>
      <c r="CM13" s="481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1"/>
      <c r="DJ13" s="476"/>
      <c r="DK13" s="470"/>
      <c r="DL13" s="470"/>
      <c r="DM13" s="470"/>
      <c r="DN13" s="470"/>
      <c r="DO13" s="470"/>
      <c r="DP13" s="470"/>
      <c r="DQ13" s="470"/>
      <c r="DR13" s="470"/>
      <c r="DS13" s="470"/>
      <c r="DT13" s="470"/>
      <c r="DU13" s="470"/>
      <c r="DV13" s="470"/>
      <c r="DW13" s="470"/>
      <c r="DX13" s="470"/>
      <c r="DY13" s="470"/>
      <c r="DZ13" s="477"/>
      <c r="EA13" s="481" t="s">
        <v>772</v>
      </c>
      <c r="EB13" s="470"/>
      <c r="EC13" s="470"/>
      <c r="ED13" s="470"/>
      <c r="EE13" s="470"/>
      <c r="EF13" s="470"/>
      <c r="EG13" s="470"/>
      <c r="EH13" s="470"/>
      <c r="EI13" s="470"/>
      <c r="EJ13" s="470"/>
      <c r="EK13" s="470"/>
      <c r="EL13" s="470"/>
      <c r="EM13" s="470"/>
      <c r="EN13" s="470"/>
      <c r="EO13" s="470"/>
      <c r="EP13" s="470"/>
      <c r="EQ13" s="470"/>
      <c r="ER13" s="470"/>
      <c r="ES13" s="470"/>
      <c r="ET13" s="470"/>
      <c r="EU13" s="470"/>
      <c r="EV13" s="470"/>
      <c r="EW13" s="470"/>
      <c r="EX13" s="470"/>
      <c r="EY13" s="470"/>
      <c r="EZ13" s="470"/>
      <c r="FA13" s="470"/>
      <c r="FB13" s="470"/>
      <c r="FC13" s="470"/>
      <c r="FD13" s="470"/>
      <c r="FE13" s="470"/>
      <c r="FF13" s="470"/>
      <c r="FG13" s="471"/>
    </row>
    <row r="14" spans="2:164" ht="8.65" customHeight="1"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4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3"/>
      <c r="AC14" s="490"/>
      <c r="AD14" s="491"/>
      <c r="AE14" s="491"/>
      <c r="AF14" s="491"/>
      <c r="AG14" s="492"/>
      <c r="AH14" s="491"/>
      <c r="AI14" s="491"/>
      <c r="AJ14" s="491"/>
      <c r="AK14" s="495"/>
      <c r="AL14" s="490"/>
      <c r="AM14" s="491"/>
      <c r="AN14" s="491"/>
      <c r="AO14" s="491"/>
      <c r="AP14" s="492"/>
      <c r="AQ14" s="491"/>
      <c r="AR14" s="491"/>
      <c r="AS14" s="491"/>
      <c r="AT14" s="495"/>
      <c r="AU14" s="51"/>
      <c r="AV14" s="52"/>
      <c r="AW14" s="52"/>
      <c r="AX14" s="52"/>
      <c r="AY14" s="52"/>
      <c r="AZ14" s="52"/>
      <c r="BA14" s="52"/>
      <c r="BB14" s="52"/>
      <c r="BC14" s="52"/>
      <c r="BD14" s="53"/>
      <c r="BE14" s="490"/>
      <c r="BF14" s="491"/>
      <c r="BG14" s="491"/>
      <c r="BH14" s="491"/>
      <c r="BI14" s="491"/>
      <c r="BJ14" s="492"/>
      <c r="BK14" s="491"/>
      <c r="BL14" s="491"/>
      <c r="BM14" s="491"/>
      <c r="BN14" s="491"/>
      <c r="BO14" s="491"/>
      <c r="BP14" s="491"/>
      <c r="BQ14" s="495"/>
      <c r="BR14" s="466"/>
      <c r="BS14" s="466"/>
      <c r="BT14" s="466"/>
      <c r="BU14" s="466"/>
      <c r="BV14" s="466"/>
      <c r="BW14" s="466"/>
      <c r="BX14" s="467"/>
      <c r="BY14" s="525"/>
      <c r="BZ14" s="526"/>
      <c r="CA14" s="526"/>
      <c r="CB14" s="526"/>
      <c r="CC14" s="526"/>
      <c r="CD14" s="526"/>
      <c r="CE14" s="526"/>
      <c r="CF14" s="526"/>
      <c r="CG14" s="526"/>
      <c r="CH14" s="526"/>
      <c r="CI14" s="526"/>
      <c r="CJ14" s="526"/>
      <c r="CK14" s="526"/>
      <c r="CL14" s="526"/>
      <c r="CM14" s="482"/>
      <c r="CN14" s="472"/>
      <c r="CO14" s="472"/>
      <c r="CP14" s="472"/>
      <c r="CQ14" s="472"/>
      <c r="CR14" s="472"/>
      <c r="CS14" s="472"/>
      <c r="CT14" s="472"/>
      <c r="CU14" s="472"/>
      <c r="CV14" s="472"/>
      <c r="CW14" s="472"/>
      <c r="CX14" s="472"/>
      <c r="CY14" s="472"/>
      <c r="CZ14" s="472"/>
      <c r="DA14" s="472"/>
      <c r="DB14" s="472"/>
      <c r="DC14" s="472"/>
      <c r="DD14" s="472"/>
      <c r="DE14" s="472"/>
      <c r="DF14" s="472"/>
      <c r="DG14" s="472"/>
      <c r="DH14" s="472"/>
      <c r="DI14" s="473"/>
      <c r="DJ14" s="478"/>
      <c r="DK14" s="472"/>
      <c r="DL14" s="472"/>
      <c r="DM14" s="472"/>
      <c r="DN14" s="472"/>
      <c r="DO14" s="472"/>
      <c r="DP14" s="472"/>
      <c r="DQ14" s="472"/>
      <c r="DR14" s="472"/>
      <c r="DS14" s="472"/>
      <c r="DT14" s="472"/>
      <c r="DU14" s="472"/>
      <c r="DV14" s="472"/>
      <c r="DW14" s="472"/>
      <c r="DX14" s="472"/>
      <c r="DY14" s="472"/>
      <c r="DZ14" s="479"/>
      <c r="EA14" s="482"/>
      <c r="EB14" s="472"/>
      <c r="EC14" s="472"/>
      <c r="ED14" s="472"/>
      <c r="EE14" s="472"/>
      <c r="EF14" s="472"/>
      <c r="EG14" s="472"/>
      <c r="EH14" s="472"/>
      <c r="EI14" s="472"/>
      <c r="EJ14" s="472"/>
      <c r="EK14" s="472"/>
      <c r="EL14" s="472"/>
      <c r="EM14" s="472"/>
      <c r="EN14" s="472"/>
      <c r="EO14" s="472"/>
      <c r="EP14" s="472"/>
      <c r="EQ14" s="472"/>
      <c r="ER14" s="472"/>
      <c r="ES14" s="472"/>
      <c r="ET14" s="472"/>
      <c r="EU14" s="472"/>
      <c r="EV14" s="472"/>
      <c r="EW14" s="472"/>
      <c r="EX14" s="472"/>
      <c r="EY14" s="472"/>
      <c r="EZ14" s="472"/>
      <c r="FA14" s="472"/>
      <c r="FB14" s="472"/>
      <c r="FC14" s="472"/>
      <c r="FD14" s="472"/>
      <c r="FE14" s="472"/>
      <c r="FF14" s="472"/>
      <c r="FG14" s="473"/>
    </row>
    <row r="15" spans="2:164" ht="8.65" customHeight="1">
      <c r="B15" s="368" t="s">
        <v>773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52" t="s">
        <v>774</v>
      </c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53"/>
      <c r="AC15" s="356">
        <v>12.5</v>
      </c>
      <c r="AD15" s="357"/>
      <c r="AE15" s="357"/>
      <c r="AF15" s="357"/>
      <c r="AG15" s="358"/>
      <c r="AH15" s="362">
        <f>AC15</f>
        <v>12.5</v>
      </c>
      <c r="AI15" s="357"/>
      <c r="AJ15" s="357"/>
      <c r="AK15" s="363"/>
      <c r="AL15" s="356">
        <v>7.8</v>
      </c>
      <c r="AM15" s="357"/>
      <c r="AN15" s="357"/>
      <c r="AO15" s="357"/>
      <c r="AP15" s="358"/>
      <c r="AQ15" s="362">
        <f>AL15</f>
        <v>7.8</v>
      </c>
      <c r="AR15" s="357"/>
      <c r="AS15" s="357"/>
      <c r="AT15" s="366"/>
      <c r="AU15" s="368" t="s">
        <v>775</v>
      </c>
      <c r="AV15" s="323"/>
      <c r="AW15" s="323"/>
      <c r="AX15" s="323"/>
      <c r="AY15" s="323"/>
      <c r="AZ15" s="323"/>
      <c r="BA15" s="323"/>
      <c r="BB15" s="323"/>
      <c r="BC15" s="323"/>
      <c r="BD15" s="353"/>
      <c r="BE15" s="356">
        <v>6</v>
      </c>
      <c r="BF15" s="357"/>
      <c r="BG15" s="357"/>
      <c r="BH15" s="357"/>
      <c r="BI15" s="357"/>
      <c r="BJ15" s="358"/>
      <c r="BK15" s="357">
        <v>6</v>
      </c>
      <c r="BL15" s="357"/>
      <c r="BM15" s="357"/>
      <c r="BN15" s="357"/>
      <c r="BO15" s="357"/>
      <c r="BP15" s="357"/>
      <c r="BQ15" s="363"/>
      <c r="BR15" s="356">
        <v>15</v>
      </c>
      <c r="BS15" s="357"/>
      <c r="BT15" s="357"/>
      <c r="BU15" s="357"/>
      <c r="BV15" s="357"/>
      <c r="BW15" s="357"/>
      <c r="BX15" s="366"/>
      <c r="BY15" s="444" t="s">
        <v>776</v>
      </c>
      <c r="BZ15" s="441"/>
      <c r="CA15" s="441"/>
      <c r="CB15" s="441"/>
      <c r="CC15" s="441"/>
      <c r="CD15" s="441"/>
      <c r="CE15" s="441"/>
      <c r="CF15" s="441"/>
      <c r="CG15" s="441"/>
      <c r="CH15" s="441" t="s">
        <v>777</v>
      </c>
      <c r="CI15" s="441"/>
      <c r="CJ15" s="441"/>
      <c r="CK15" s="441"/>
      <c r="CL15" s="441"/>
      <c r="CM15" s="334" t="s">
        <v>778</v>
      </c>
      <c r="CN15" s="335"/>
      <c r="CO15" s="335"/>
      <c r="CP15" s="335"/>
      <c r="CQ15" s="335"/>
      <c r="CR15" s="335"/>
      <c r="CS15" s="335"/>
      <c r="CT15" s="335"/>
      <c r="CU15" s="335"/>
      <c r="CV15" s="335"/>
      <c r="CW15" s="335"/>
      <c r="CX15" s="335"/>
      <c r="CY15" s="335"/>
      <c r="CZ15" s="335"/>
      <c r="DA15" s="335"/>
      <c r="DB15" s="335"/>
      <c r="DC15" s="444"/>
      <c r="DD15" s="334" t="s">
        <v>777</v>
      </c>
      <c r="DE15" s="335"/>
      <c r="DF15" s="335"/>
      <c r="DG15" s="335"/>
      <c r="DH15" s="335"/>
      <c r="DI15" s="336"/>
      <c r="DJ15" s="447" t="s">
        <v>779</v>
      </c>
      <c r="DK15" s="448"/>
      <c r="DL15" s="448"/>
      <c r="DM15" s="448"/>
      <c r="DN15" s="448"/>
      <c r="DO15" s="448"/>
      <c r="DP15" s="448"/>
      <c r="DQ15" s="448"/>
      <c r="DR15" s="448"/>
      <c r="DS15" s="448"/>
      <c r="DT15" s="448"/>
      <c r="DU15" s="448"/>
      <c r="DV15" s="448"/>
      <c r="DW15" s="448"/>
      <c r="DX15" s="448"/>
      <c r="DY15" s="448"/>
      <c r="DZ15" s="449"/>
      <c r="EA15" s="334" t="s">
        <v>776</v>
      </c>
      <c r="EB15" s="335"/>
      <c r="EC15" s="335"/>
      <c r="ED15" s="335"/>
      <c r="EE15" s="335"/>
      <c r="EF15" s="335"/>
      <c r="EG15" s="335"/>
      <c r="EH15" s="335"/>
      <c r="EI15" s="335"/>
      <c r="EJ15" s="335"/>
      <c r="EK15" s="335"/>
      <c r="EL15" s="335"/>
      <c r="EM15" s="335"/>
      <c r="EN15" s="335"/>
      <c r="EO15" s="335"/>
      <c r="EP15" s="335"/>
      <c r="EQ15" s="444"/>
      <c r="ER15" s="334" t="s">
        <v>777</v>
      </c>
      <c r="ES15" s="335"/>
      <c r="ET15" s="335"/>
      <c r="EU15" s="335"/>
      <c r="EV15" s="335"/>
      <c r="EW15" s="335"/>
      <c r="EX15" s="335"/>
      <c r="EY15" s="444"/>
      <c r="EZ15" s="334" t="s">
        <v>780</v>
      </c>
      <c r="FA15" s="335"/>
      <c r="FB15" s="335"/>
      <c r="FC15" s="335"/>
      <c r="FD15" s="335"/>
      <c r="FE15" s="335"/>
      <c r="FF15" s="335"/>
      <c r="FG15" s="336"/>
    </row>
    <row r="16" spans="2:164" ht="8.65" customHeight="1">
      <c r="B16" s="369"/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54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55"/>
      <c r="AC16" s="359"/>
      <c r="AD16" s="360"/>
      <c r="AE16" s="360"/>
      <c r="AF16" s="360"/>
      <c r="AG16" s="361"/>
      <c r="AH16" s="364"/>
      <c r="AI16" s="360"/>
      <c r="AJ16" s="360"/>
      <c r="AK16" s="365"/>
      <c r="AL16" s="359"/>
      <c r="AM16" s="360"/>
      <c r="AN16" s="360"/>
      <c r="AO16" s="360"/>
      <c r="AP16" s="361"/>
      <c r="AQ16" s="364"/>
      <c r="AR16" s="360"/>
      <c r="AS16" s="360"/>
      <c r="AT16" s="367"/>
      <c r="AU16" s="369"/>
      <c r="AV16" s="344"/>
      <c r="AW16" s="344"/>
      <c r="AX16" s="344"/>
      <c r="AY16" s="344"/>
      <c r="AZ16" s="344"/>
      <c r="BA16" s="344"/>
      <c r="BB16" s="344"/>
      <c r="BC16" s="344"/>
      <c r="BD16" s="370"/>
      <c r="BE16" s="374"/>
      <c r="BF16" s="375"/>
      <c r="BG16" s="375"/>
      <c r="BH16" s="375"/>
      <c r="BI16" s="375"/>
      <c r="BJ16" s="376"/>
      <c r="BK16" s="375"/>
      <c r="BL16" s="375"/>
      <c r="BM16" s="375"/>
      <c r="BN16" s="375"/>
      <c r="BO16" s="375"/>
      <c r="BP16" s="375"/>
      <c r="BQ16" s="434"/>
      <c r="BR16" s="374"/>
      <c r="BS16" s="375"/>
      <c r="BT16" s="375"/>
      <c r="BU16" s="375"/>
      <c r="BV16" s="375"/>
      <c r="BW16" s="375"/>
      <c r="BX16" s="380"/>
      <c r="BY16" s="445"/>
      <c r="BZ16" s="442"/>
      <c r="CA16" s="442"/>
      <c r="CB16" s="442"/>
      <c r="CC16" s="442"/>
      <c r="CD16" s="442"/>
      <c r="CE16" s="442"/>
      <c r="CF16" s="442"/>
      <c r="CG16" s="442"/>
      <c r="CH16" s="442"/>
      <c r="CI16" s="442"/>
      <c r="CJ16" s="442"/>
      <c r="CK16" s="442"/>
      <c r="CL16" s="442"/>
      <c r="CM16" s="349"/>
      <c r="CN16" s="350"/>
      <c r="CO16" s="350"/>
      <c r="CP16" s="350"/>
      <c r="CQ16" s="350"/>
      <c r="CR16" s="350"/>
      <c r="CS16" s="350"/>
      <c r="CT16" s="350"/>
      <c r="CU16" s="350"/>
      <c r="CV16" s="350"/>
      <c r="CW16" s="350"/>
      <c r="CX16" s="350"/>
      <c r="CY16" s="350"/>
      <c r="CZ16" s="350"/>
      <c r="DA16" s="350"/>
      <c r="DB16" s="350"/>
      <c r="DC16" s="445"/>
      <c r="DD16" s="349"/>
      <c r="DE16" s="350"/>
      <c r="DF16" s="350"/>
      <c r="DG16" s="350"/>
      <c r="DH16" s="350"/>
      <c r="DI16" s="351"/>
      <c r="DJ16" s="450"/>
      <c r="DK16" s="451"/>
      <c r="DL16" s="451"/>
      <c r="DM16" s="451"/>
      <c r="DN16" s="451"/>
      <c r="DO16" s="451"/>
      <c r="DP16" s="451"/>
      <c r="DQ16" s="451"/>
      <c r="DR16" s="451"/>
      <c r="DS16" s="451"/>
      <c r="DT16" s="451"/>
      <c r="DU16" s="451"/>
      <c r="DV16" s="451"/>
      <c r="DW16" s="451"/>
      <c r="DX16" s="451"/>
      <c r="DY16" s="451"/>
      <c r="DZ16" s="452"/>
      <c r="EA16" s="349"/>
      <c r="EB16" s="350"/>
      <c r="EC16" s="350"/>
      <c r="ED16" s="350"/>
      <c r="EE16" s="350"/>
      <c r="EF16" s="350"/>
      <c r="EG16" s="350"/>
      <c r="EH16" s="350"/>
      <c r="EI16" s="350"/>
      <c r="EJ16" s="350"/>
      <c r="EK16" s="350"/>
      <c r="EL16" s="350"/>
      <c r="EM16" s="350"/>
      <c r="EN16" s="350"/>
      <c r="EO16" s="350"/>
      <c r="EP16" s="350"/>
      <c r="EQ16" s="445"/>
      <c r="ER16" s="349"/>
      <c r="ES16" s="350"/>
      <c r="ET16" s="350"/>
      <c r="EU16" s="350"/>
      <c r="EV16" s="350"/>
      <c r="EW16" s="350"/>
      <c r="EX16" s="350"/>
      <c r="EY16" s="445"/>
      <c r="EZ16" s="349"/>
      <c r="FA16" s="350"/>
      <c r="FB16" s="350"/>
      <c r="FC16" s="350"/>
      <c r="FD16" s="350"/>
      <c r="FE16" s="350"/>
      <c r="FF16" s="350"/>
      <c r="FG16" s="351"/>
    </row>
    <row r="17" spans="2:163" ht="8.65" customHeight="1">
      <c r="B17" s="369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52" t="s">
        <v>781</v>
      </c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53"/>
      <c r="AC17" s="356">
        <v>12.4</v>
      </c>
      <c r="AD17" s="357"/>
      <c r="AE17" s="357"/>
      <c r="AF17" s="357"/>
      <c r="AG17" s="358"/>
      <c r="AH17" s="362">
        <f t="shared" ref="AH17" si="0">AC17</f>
        <v>12.4</v>
      </c>
      <c r="AI17" s="357"/>
      <c r="AJ17" s="357"/>
      <c r="AK17" s="363"/>
      <c r="AL17" s="356">
        <v>7.7</v>
      </c>
      <c r="AM17" s="357"/>
      <c r="AN17" s="357"/>
      <c r="AO17" s="357"/>
      <c r="AP17" s="358"/>
      <c r="AQ17" s="362">
        <f t="shared" ref="AQ17" si="1">AL17</f>
        <v>7.7</v>
      </c>
      <c r="AR17" s="357"/>
      <c r="AS17" s="357"/>
      <c r="AT17" s="366"/>
      <c r="AU17" s="369"/>
      <c r="AV17" s="344"/>
      <c r="AW17" s="344"/>
      <c r="AX17" s="344"/>
      <c r="AY17" s="344"/>
      <c r="AZ17" s="344"/>
      <c r="BA17" s="344"/>
      <c r="BB17" s="344"/>
      <c r="BC17" s="344"/>
      <c r="BD17" s="370"/>
      <c r="BE17" s="374"/>
      <c r="BF17" s="375"/>
      <c r="BG17" s="375"/>
      <c r="BH17" s="375"/>
      <c r="BI17" s="375"/>
      <c r="BJ17" s="376"/>
      <c r="BK17" s="375"/>
      <c r="BL17" s="375"/>
      <c r="BM17" s="375"/>
      <c r="BN17" s="375"/>
      <c r="BO17" s="375"/>
      <c r="BP17" s="375"/>
      <c r="BQ17" s="434"/>
      <c r="BR17" s="374"/>
      <c r="BS17" s="375"/>
      <c r="BT17" s="375"/>
      <c r="BU17" s="375"/>
      <c r="BV17" s="375"/>
      <c r="BW17" s="375"/>
      <c r="BX17" s="380"/>
      <c r="BY17" s="445"/>
      <c r="BZ17" s="442"/>
      <c r="CA17" s="442"/>
      <c r="CB17" s="442"/>
      <c r="CC17" s="442"/>
      <c r="CD17" s="442"/>
      <c r="CE17" s="442"/>
      <c r="CF17" s="442"/>
      <c r="CG17" s="442"/>
      <c r="CH17" s="442"/>
      <c r="CI17" s="442"/>
      <c r="CJ17" s="442"/>
      <c r="CK17" s="442"/>
      <c r="CL17" s="442"/>
      <c r="CM17" s="349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/>
      <c r="CX17" s="350"/>
      <c r="CY17" s="350"/>
      <c r="CZ17" s="350"/>
      <c r="DA17" s="350"/>
      <c r="DB17" s="350"/>
      <c r="DC17" s="445"/>
      <c r="DD17" s="349"/>
      <c r="DE17" s="350"/>
      <c r="DF17" s="350"/>
      <c r="DG17" s="350"/>
      <c r="DH17" s="350"/>
      <c r="DI17" s="351"/>
      <c r="DJ17" s="450"/>
      <c r="DK17" s="451"/>
      <c r="DL17" s="451"/>
      <c r="DM17" s="451"/>
      <c r="DN17" s="451"/>
      <c r="DO17" s="451"/>
      <c r="DP17" s="451"/>
      <c r="DQ17" s="451"/>
      <c r="DR17" s="451"/>
      <c r="DS17" s="451"/>
      <c r="DT17" s="451"/>
      <c r="DU17" s="451"/>
      <c r="DV17" s="451"/>
      <c r="DW17" s="451"/>
      <c r="DX17" s="451"/>
      <c r="DY17" s="451"/>
      <c r="DZ17" s="452"/>
      <c r="EA17" s="349"/>
      <c r="EB17" s="350"/>
      <c r="EC17" s="350"/>
      <c r="ED17" s="350"/>
      <c r="EE17" s="350"/>
      <c r="EF17" s="350"/>
      <c r="EG17" s="350"/>
      <c r="EH17" s="350"/>
      <c r="EI17" s="350"/>
      <c r="EJ17" s="350"/>
      <c r="EK17" s="350"/>
      <c r="EL17" s="350"/>
      <c r="EM17" s="350"/>
      <c r="EN17" s="350"/>
      <c r="EO17" s="350"/>
      <c r="EP17" s="350"/>
      <c r="EQ17" s="445"/>
      <c r="ER17" s="349"/>
      <c r="ES17" s="350"/>
      <c r="ET17" s="350"/>
      <c r="EU17" s="350"/>
      <c r="EV17" s="350"/>
      <c r="EW17" s="350"/>
      <c r="EX17" s="350"/>
      <c r="EY17" s="445"/>
      <c r="EZ17" s="349"/>
      <c r="FA17" s="350"/>
      <c r="FB17" s="350"/>
      <c r="FC17" s="350"/>
      <c r="FD17" s="350"/>
      <c r="FE17" s="350"/>
      <c r="FF17" s="350"/>
      <c r="FG17" s="351"/>
    </row>
    <row r="18" spans="2:163" ht="8.65" customHeight="1">
      <c r="B18" s="369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54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55"/>
      <c r="AC18" s="359"/>
      <c r="AD18" s="360"/>
      <c r="AE18" s="360"/>
      <c r="AF18" s="360"/>
      <c r="AG18" s="361"/>
      <c r="AH18" s="364"/>
      <c r="AI18" s="360"/>
      <c r="AJ18" s="360"/>
      <c r="AK18" s="365"/>
      <c r="AL18" s="359"/>
      <c r="AM18" s="360"/>
      <c r="AN18" s="360"/>
      <c r="AO18" s="360"/>
      <c r="AP18" s="361"/>
      <c r="AQ18" s="364"/>
      <c r="AR18" s="360"/>
      <c r="AS18" s="360"/>
      <c r="AT18" s="367"/>
      <c r="AU18" s="369"/>
      <c r="AV18" s="344"/>
      <c r="AW18" s="344"/>
      <c r="AX18" s="344"/>
      <c r="AY18" s="344"/>
      <c r="AZ18" s="344"/>
      <c r="BA18" s="344"/>
      <c r="BB18" s="344"/>
      <c r="BC18" s="344"/>
      <c r="BD18" s="370"/>
      <c r="BE18" s="374"/>
      <c r="BF18" s="375"/>
      <c r="BG18" s="375"/>
      <c r="BH18" s="375"/>
      <c r="BI18" s="375"/>
      <c r="BJ18" s="376"/>
      <c r="BK18" s="375"/>
      <c r="BL18" s="375"/>
      <c r="BM18" s="375"/>
      <c r="BN18" s="375"/>
      <c r="BO18" s="375"/>
      <c r="BP18" s="375"/>
      <c r="BQ18" s="434"/>
      <c r="BR18" s="374"/>
      <c r="BS18" s="375"/>
      <c r="BT18" s="375"/>
      <c r="BU18" s="375"/>
      <c r="BV18" s="375"/>
      <c r="BW18" s="375"/>
      <c r="BX18" s="380"/>
      <c r="BY18" s="446"/>
      <c r="BZ18" s="443"/>
      <c r="CA18" s="443"/>
      <c r="CB18" s="443"/>
      <c r="CC18" s="443"/>
      <c r="CD18" s="443"/>
      <c r="CE18" s="443"/>
      <c r="CF18" s="443"/>
      <c r="CG18" s="443"/>
      <c r="CH18" s="443"/>
      <c r="CI18" s="443"/>
      <c r="CJ18" s="443"/>
      <c r="CK18" s="443"/>
      <c r="CL18" s="443"/>
      <c r="CM18" s="337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446"/>
      <c r="DD18" s="337"/>
      <c r="DE18" s="338"/>
      <c r="DF18" s="338"/>
      <c r="DG18" s="338"/>
      <c r="DH18" s="338"/>
      <c r="DI18" s="339"/>
      <c r="DJ18" s="453"/>
      <c r="DK18" s="454"/>
      <c r="DL18" s="454"/>
      <c r="DM18" s="454"/>
      <c r="DN18" s="454"/>
      <c r="DO18" s="454"/>
      <c r="DP18" s="454"/>
      <c r="DQ18" s="454"/>
      <c r="DR18" s="454"/>
      <c r="DS18" s="454"/>
      <c r="DT18" s="454"/>
      <c r="DU18" s="454"/>
      <c r="DV18" s="454"/>
      <c r="DW18" s="454"/>
      <c r="DX18" s="454"/>
      <c r="DY18" s="454"/>
      <c r="DZ18" s="455"/>
      <c r="EA18" s="337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446"/>
      <c r="ER18" s="337"/>
      <c r="ES18" s="338"/>
      <c r="ET18" s="338"/>
      <c r="EU18" s="338"/>
      <c r="EV18" s="338"/>
      <c r="EW18" s="338"/>
      <c r="EX18" s="338"/>
      <c r="EY18" s="446"/>
      <c r="EZ18" s="337"/>
      <c r="FA18" s="338"/>
      <c r="FB18" s="338"/>
      <c r="FC18" s="338"/>
      <c r="FD18" s="338"/>
      <c r="FE18" s="338"/>
      <c r="FF18" s="338"/>
      <c r="FG18" s="339"/>
    </row>
    <row r="19" spans="2:163" ht="8.65" customHeight="1">
      <c r="B19" s="369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52" t="s">
        <v>782</v>
      </c>
      <c r="N19" s="323"/>
      <c r="O19" s="323"/>
      <c r="P19" s="323"/>
      <c r="Q19" s="323"/>
      <c r="R19" s="323"/>
      <c r="S19" s="323"/>
      <c r="T19" s="323"/>
      <c r="U19" s="323"/>
      <c r="V19" s="323"/>
      <c r="W19" s="323"/>
      <c r="X19" s="323"/>
      <c r="Y19" s="323"/>
      <c r="Z19" s="323"/>
      <c r="AA19" s="323"/>
      <c r="AB19" s="353"/>
      <c r="AC19" s="356">
        <v>12.1</v>
      </c>
      <c r="AD19" s="357"/>
      <c r="AE19" s="357"/>
      <c r="AF19" s="357"/>
      <c r="AG19" s="358"/>
      <c r="AH19" s="362">
        <f t="shared" ref="AH19" si="2">AC19</f>
        <v>12.1</v>
      </c>
      <c r="AI19" s="357"/>
      <c r="AJ19" s="357"/>
      <c r="AK19" s="363"/>
      <c r="AL19" s="356">
        <v>8.1</v>
      </c>
      <c r="AM19" s="357"/>
      <c r="AN19" s="357"/>
      <c r="AO19" s="357"/>
      <c r="AP19" s="358"/>
      <c r="AQ19" s="362">
        <f t="shared" ref="AQ19" si="3">AL19</f>
        <v>8.1</v>
      </c>
      <c r="AR19" s="357"/>
      <c r="AS19" s="357"/>
      <c r="AT19" s="366"/>
      <c r="AU19" s="369"/>
      <c r="AV19" s="344"/>
      <c r="AW19" s="344"/>
      <c r="AX19" s="344"/>
      <c r="AY19" s="344"/>
      <c r="AZ19" s="344"/>
      <c r="BA19" s="344"/>
      <c r="BB19" s="344"/>
      <c r="BC19" s="344"/>
      <c r="BD19" s="370"/>
      <c r="BE19" s="374"/>
      <c r="BF19" s="375"/>
      <c r="BG19" s="375"/>
      <c r="BH19" s="375"/>
      <c r="BI19" s="375"/>
      <c r="BJ19" s="376"/>
      <c r="BK19" s="375"/>
      <c r="BL19" s="375"/>
      <c r="BM19" s="375"/>
      <c r="BN19" s="375"/>
      <c r="BO19" s="375"/>
      <c r="BP19" s="375"/>
      <c r="BQ19" s="434"/>
      <c r="BR19" s="374"/>
      <c r="BS19" s="375"/>
      <c r="BT19" s="375"/>
      <c r="BU19" s="375"/>
      <c r="BV19" s="375"/>
      <c r="BW19" s="375"/>
      <c r="BX19" s="380"/>
      <c r="BY19" s="323" t="s">
        <v>783</v>
      </c>
      <c r="BZ19" s="323"/>
      <c r="CA19" s="323"/>
      <c r="CB19" s="323"/>
      <c r="CC19" s="323"/>
      <c r="CD19" s="323"/>
      <c r="CE19" s="323"/>
      <c r="CF19" s="323"/>
      <c r="CG19" s="324"/>
      <c r="CH19" s="329">
        <v>7.0000000000000007E-2</v>
      </c>
      <c r="CI19" s="329"/>
      <c r="CJ19" s="329"/>
      <c r="CK19" s="329"/>
      <c r="CL19" s="330"/>
      <c r="CM19" s="322" t="s">
        <v>784</v>
      </c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4"/>
      <c r="DD19" s="328">
        <v>0.68</v>
      </c>
      <c r="DE19" s="329"/>
      <c r="DF19" s="329"/>
      <c r="DG19" s="329"/>
      <c r="DH19" s="329"/>
      <c r="DI19" s="438"/>
      <c r="DJ19" s="431" t="s">
        <v>785</v>
      </c>
      <c r="DK19" s="395"/>
      <c r="DL19" s="395"/>
      <c r="DM19" s="395"/>
      <c r="DN19" s="395"/>
      <c r="DO19" s="395"/>
      <c r="DP19" s="395"/>
      <c r="DQ19" s="395"/>
      <c r="DR19" s="395"/>
      <c r="DS19" s="395"/>
      <c r="DT19" s="395"/>
      <c r="DU19" s="395"/>
      <c r="DV19" s="395"/>
      <c r="DW19" s="395"/>
      <c r="DX19" s="395"/>
      <c r="DY19" s="395"/>
      <c r="DZ19" s="396"/>
      <c r="EA19" s="287" t="s">
        <v>786</v>
      </c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403">
        <v>2.93</v>
      </c>
      <c r="ES19" s="403"/>
      <c r="ET19" s="403"/>
      <c r="EU19" s="403"/>
      <c r="EV19" s="403"/>
      <c r="EW19" s="403"/>
      <c r="EX19" s="403"/>
      <c r="EY19" s="403"/>
      <c r="EZ19" s="306"/>
      <c r="FA19" s="306"/>
      <c r="FB19" s="306"/>
      <c r="FC19" s="306"/>
      <c r="FD19" s="306"/>
      <c r="FE19" s="306"/>
      <c r="FF19" s="306"/>
      <c r="FG19" s="307"/>
    </row>
    <row r="20" spans="2:163" ht="8.65" customHeight="1">
      <c r="B20" s="369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54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55"/>
      <c r="AC20" s="359"/>
      <c r="AD20" s="360"/>
      <c r="AE20" s="360"/>
      <c r="AF20" s="360"/>
      <c r="AG20" s="361"/>
      <c r="AH20" s="364"/>
      <c r="AI20" s="360"/>
      <c r="AJ20" s="360"/>
      <c r="AK20" s="365"/>
      <c r="AL20" s="359"/>
      <c r="AM20" s="360"/>
      <c r="AN20" s="360"/>
      <c r="AO20" s="360"/>
      <c r="AP20" s="361"/>
      <c r="AQ20" s="364"/>
      <c r="AR20" s="360"/>
      <c r="AS20" s="360"/>
      <c r="AT20" s="367"/>
      <c r="AU20" s="421"/>
      <c r="AV20" s="326"/>
      <c r="AW20" s="326"/>
      <c r="AX20" s="326"/>
      <c r="AY20" s="326"/>
      <c r="AZ20" s="326"/>
      <c r="BA20" s="326"/>
      <c r="BB20" s="326"/>
      <c r="BC20" s="326"/>
      <c r="BD20" s="355"/>
      <c r="BE20" s="374"/>
      <c r="BF20" s="375"/>
      <c r="BG20" s="375"/>
      <c r="BH20" s="375"/>
      <c r="BI20" s="375"/>
      <c r="BJ20" s="376"/>
      <c r="BK20" s="360"/>
      <c r="BL20" s="360"/>
      <c r="BM20" s="360"/>
      <c r="BN20" s="360"/>
      <c r="BO20" s="360"/>
      <c r="BP20" s="360"/>
      <c r="BQ20" s="365"/>
      <c r="BR20" s="374"/>
      <c r="BS20" s="375"/>
      <c r="BT20" s="375"/>
      <c r="BU20" s="375"/>
      <c r="BV20" s="375"/>
      <c r="BW20" s="375"/>
      <c r="BX20" s="380"/>
      <c r="BY20" s="344"/>
      <c r="BZ20" s="344"/>
      <c r="CA20" s="344"/>
      <c r="CB20" s="344"/>
      <c r="CC20" s="344"/>
      <c r="CD20" s="344"/>
      <c r="CE20" s="344"/>
      <c r="CF20" s="344"/>
      <c r="CG20" s="345"/>
      <c r="CH20" s="347"/>
      <c r="CI20" s="347"/>
      <c r="CJ20" s="347"/>
      <c r="CK20" s="347"/>
      <c r="CL20" s="348"/>
      <c r="CM20" s="343"/>
      <c r="CN20" s="344"/>
      <c r="CO20" s="344"/>
      <c r="CP20" s="344"/>
      <c r="CQ20" s="344"/>
      <c r="CR20" s="344"/>
      <c r="CS20" s="344"/>
      <c r="CT20" s="344"/>
      <c r="CU20" s="344"/>
      <c r="CV20" s="344"/>
      <c r="CW20" s="344"/>
      <c r="CX20" s="344"/>
      <c r="CY20" s="344"/>
      <c r="CZ20" s="344"/>
      <c r="DA20" s="344"/>
      <c r="DB20" s="344"/>
      <c r="DC20" s="345"/>
      <c r="DD20" s="346"/>
      <c r="DE20" s="347"/>
      <c r="DF20" s="347"/>
      <c r="DG20" s="347"/>
      <c r="DH20" s="347"/>
      <c r="DI20" s="439"/>
      <c r="DJ20" s="432"/>
      <c r="DK20" s="398"/>
      <c r="DL20" s="398"/>
      <c r="DM20" s="398"/>
      <c r="DN20" s="398"/>
      <c r="DO20" s="398"/>
      <c r="DP20" s="398"/>
      <c r="DQ20" s="398"/>
      <c r="DR20" s="398"/>
      <c r="DS20" s="398"/>
      <c r="DT20" s="398"/>
      <c r="DU20" s="398"/>
      <c r="DV20" s="398"/>
      <c r="DW20" s="398"/>
      <c r="DX20" s="398"/>
      <c r="DY20" s="398"/>
      <c r="DZ20" s="399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403"/>
      <c r="ES20" s="403"/>
      <c r="ET20" s="403"/>
      <c r="EU20" s="403"/>
      <c r="EV20" s="403"/>
      <c r="EW20" s="403"/>
      <c r="EX20" s="403"/>
      <c r="EY20" s="403"/>
      <c r="EZ20" s="306"/>
      <c r="FA20" s="306"/>
      <c r="FB20" s="306"/>
      <c r="FC20" s="306"/>
      <c r="FD20" s="306"/>
      <c r="FE20" s="306"/>
      <c r="FF20" s="306"/>
      <c r="FG20" s="307"/>
    </row>
    <row r="21" spans="2:163" ht="8.65" customHeight="1">
      <c r="B21" s="369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52" t="s">
        <v>787</v>
      </c>
      <c r="N21" s="323"/>
      <c r="O21" s="323"/>
      <c r="P21" s="323"/>
      <c r="Q21" s="323"/>
      <c r="R21" s="323"/>
      <c r="S21" s="323"/>
      <c r="T21" s="323"/>
      <c r="U21" s="323"/>
      <c r="V21" s="323"/>
      <c r="W21" s="323"/>
      <c r="X21" s="323"/>
      <c r="Y21" s="323"/>
      <c r="Z21" s="323"/>
      <c r="AA21" s="323"/>
      <c r="AB21" s="353"/>
      <c r="AC21" s="356">
        <v>11.4</v>
      </c>
      <c r="AD21" s="357"/>
      <c r="AE21" s="357"/>
      <c r="AF21" s="357"/>
      <c r="AG21" s="358"/>
      <c r="AH21" s="362">
        <f t="shared" ref="AH21" si="4">AC21</f>
        <v>11.4</v>
      </c>
      <c r="AI21" s="357"/>
      <c r="AJ21" s="357"/>
      <c r="AK21" s="363"/>
      <c r="AL21" s="356">
        <v>7.6</v>
      </c>
      <c r="AM21" s="357"/>
      <c r="AN21" s="357"/>
      <c r="AO21" s="357"/>
      <c r="AP21" s="358"/>
      <c r="AQ21" s="362">
        <f t="shared" ref="AQ21" si="5">AL21</f>
        <v>7.6</v>
      </c>
      <c r="AR21" s="357"/>
      <c r="AS21" s="357"/>
      <c r="AT21" s="366"/>
      <c r="AU21" s="422" t="s">
        <v>788</v>
      </c>
      <c r="AV21" s="411"/>
      <c r="AW21" s="411"/>
      <c r="AX21" s="411"/>
      <c r="AY21" s="411"/>
      <c r="AZ21" s="411"/>
      <c r="BA21" s="411"/>
      <c r="BB21" s="411"/>
      <c r="BC21" s="411"/>
      <c r="BD21" s="423"/>
      <c r="BE21" s="374"/>
      <c r="BF21" s="375"/>
      <c r="BG21" s="375"/>
      <c r="BH21" s="375"/>
      <c r="BI21" s="375"/>
      <c r="BJ21" s="376"/>
      <c r="BK21" s="357">
        <v>5.5</v>
      </c>
      <c r="BL21" s="357"/>
      <c r="BM21" s="357"/>
      <c r="BN21" s="357"/>
      <c r="BO21" s="357"/>
      <c r="BP21" s="357"/>
      <c r="BQ21" s="363"/>
      <c r="BR21" s="374"/>
      <c r="BS21" s="375"/>
      <c r="BT21" s="375"/>
      <c r="BU21" s="375"/>
      <c r="BV21" s="375"/>
      <c r="BW21" s="375"/>
      <c r="BX21" s="380"/>
      <c r="BY21" s="344"/>
      <c r="BZ21" s="344"/>
      <c r="CA21" s="344"/>
      <c r="CB21" s="344"/>
      <c r="CC21" s="344"/>
      <c r="CD21" s="344"/>
      <c r="CE21" s="344"/>
      <c r="CF21" s="344"/>
      <c r="CG21" s="345"/>
      <c r="CH21" s="347"/>
      <c r="CI21" s="347"/>
      <c r="CJ21" s="347"/>
      <c r="CK21" s="347"/>
      <c r="CL21" s="348"/>
      <c r="CM21" s="343"/>
      <c r="CN21" s="344"/>
      <c r="CO21" s="344"/>
      <c r="CP21" s="344"/>
      <c r="CQ21" s="344"/>
      <c r="CR21" s="344"/>
      <c r="CS21" s="344"/>
      <c r="CT21" s="344"/>
      <c r="CU21" s="344"/>
      <c r="CV21" s="344"/>
      <c r="CW21" s="344"/>
      <c r="CX21" s="344"/>
      <c r="CY21" s="344"/>
      <c r="CZ21" s="344"/>
      <c r="DA21" s="344"/>
      <c r="DB21" s="344"/>
      <c r="DC21" s="345"/>
      <c r="DD21" s="346"/>
      <c r="DE21" s="347"/>
      <c r="DF21" s="347"/>
      <c r="DG21" s="347"/>
      <c r="DH21" s="347"/>
      <c r="DI21" s="439"/>
      <c r="DJ21" s="432"/>
      <c r="DK21" s="398"/>
      <c r="DL21" s="398"/>
      <c r="DM21" s="398"/>
      <c r="DN21" s="398"/>
      <c r="DO21" s="398"/>
      <c r="DP21" s="398"/>
      <c r="DQ21" s="398"/>
      <c r="DR21" s="398"/>
      <c r="DS21" s="398"/>
      <c r="DT21" s="398"/>
      <c r="DU21" s="398"/>
      <c r="DV21" s="398"/>
      <c r="DW21" s="398"/>
      <c r="DX21" s="398"/>
      <c r="DY21" s="398"/>
      <c r="DZ21" s="399"/>
      <c r="EA21" s="287" t="s">
        <v>789</v>
      </c>
      <c r="EB21" s="287"/>
      <c r="EC21" s="287"/>
      <c r="ED21" s="287"/>
      <c r="EE21" s="287"/>
      <c r="EF21" s="287"/>
      <c r="EG21" s="287"/>
      <c r="EH21" s="287"/>
      <c r="EI21" s="287"/>
      <c r="EJ21" s="287"/>
      <c r="EK21" s="287"/>
      <c r="EL21" s="287"/>
      <c r="EM21" s="287"/>
      <c r="EN21" s="287"/>
      <c r="EO21" s="287"/>
      <c r="EP21" s="287"/>
      <c r="EQ21" s="287"/>
      <c r="ER21" s="403">
        <v>3.09</v>
      </c>
      <c r="ES21" s="403"/>
      <c r="ET21" s="403"/>
      <c r="EU21" s="403"/>
      <c r="EV21" s="403"/>
      <c r="EW21" s="403"/>
      <c r="EX21" s="403"/>
      <c r="EY21" s="403"/>
      <c r="EZ21" s="306"/>
      <c r="FA21" s="306"/>
      <c r="FB21" s="306"/>
      <c r="FC21" s="306"/>
      <c r="FD21" s="306"/>
      <c r="FE21" s="306"/>
      <c r="FF21" s="306"/>
      <c r="FG21" s="307"/>
    </row>
    <row r="22" spans="2:163" ht="8.65" customHeight="1">
      <c r="B22" s="421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54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55"/>
      <c r="AC22" s="359"/>
      <c r="AD22" s="360"/>
      <c r="AE22" s="360"/>
      <c r="AF22" s="360"/>
      <c r="AG22" s="361"/>
      <c r="AH22" s="364"/>
      <c r="AI22" s="360"/>
      <c r="AJ22" s="360"/>
      <c r="AK22" s="365"/>
      <c r="AL22" s="359"/>
      <c r="AM22" s="360"/>
      <c r="AN22" s="360"/>
      <c r="AO22" s="360"/>
      <c r="AP22" s="361"/>
      <c r="AQ22" s="364"/>
      <c r="AR22" s="360"/>
      <c r="AS22" s="360"/>
      <c r="AT22" s="367"/>
      <c r="AU22" s="424"/>
      <c r="AV22" s="414"/>
      <c r="AW22" s="414"/>
      <c r="AX22" s="414"/>
      <c r="AY22" s="414"/>
      <c r="AZ22" s="414"/>
      <c r="BA22" s="414"/>
      <c r="BB22" s="414"/>
      <c r="BC22" s="414"/>
      <c r="BD22" s="425"/>
      <c r="BE22" s="374"/>
      <c r="BF22" s="375"/>
      <c r="BG22" s="375"/>
      <c r="BH22" s="375"/>
      <c r="BI22" s="375"/>
      <c r="BJ22" s="376"/>
      <c r="BK22" s="375"/>
      <c r="BL22" s="375"/>
      <c r="BM22" s="375"/>
      <c r="BN22" s="375"/>
      <c r="BO22" s="375"/>
      <c r="BP22" s="375"/>
      <c r="BQ22" s="434"/>
      <c r="BR22" s="374"/>
      <c r="BS22" s="375"/>
      <c r="BT22" s="375"/>
      <c r="BU22" s="375"/>
      <c r="BV22" s="375"/>
      <c r="BW22" s="375"/>
      <c r="BX22" s="380"/>
      <c r="BY22" s="344"/>
      <c r="BZ22" s="344"/>
      <c r="CA22" s="344"/>
      <c r="CB22" s="344"/>
      <c r="CC22" s="344"/>
      <c r="CD22" s="344"/>
      <c r="CE22" s="344"/>
      <c r="CF22" s="344"/>
      <c r="CG22" s="345"/>
      <c r="CH22" s="347"/>
      <c r="CI22" s="347"/>
      <c r="CJ22" s="347"/>
      <c r="CK22" s="347"/>
      <c r="CL22" s="348"/>
      <c r="CM22" s="343"/>
      <c r="CN22" s="344"/>
      <c r="CO22" s="344"/>
      <c r="CP22" s="344"/>
      <c r="CQ22" s="344"/>
      <c r="CR22" s="344"/>
      <c r="CS22" s="344"/>
      <c r="CT22" s="344"/>
      <c r="CU22" s="344"/>
      <c r="CV22" s="344"/>
      <c r="CW22" s="344"/>
      <c r="CX22" s="344"/>
      <c r="CY22" s="344"/>
      <c r="CZ22" s="344"/>
      <c r="DA22" s="344"/>
      <c r="DB22" s="344"/>
      <c r="DC22" s="345"/>
      <c r="DD22" s="346"/>
      <c r="DE22" s="347"/>
      <c r="DF22" s="347"/>
      <c r="DG22" s="347"/>
      <c r="DH22" s="347"/>
      <c r="DI22" s="439"/>
      <c r="DJ22" s="432"/>
      <c r="DK22" s="398"/>
      <c r="DL22" s="398"/>
      <c r="DM22" s="398"/>
      <c r="DN22" s="398"/>
      <c r="DO22" s="398"/>
      <c r="DP22" s="398"/>
      <c r="DQ22" s="398"/>
      <c r="DR22" s="398"/>
      <c r="DS22" s="398"/>
      <c r="DT22" s="398"/>
      <c r="DU22" s="398"/>
      <c r="DV22" s="398"/>
      <c r="DW22" s="398"/>
      <c r="DX22" s="398"/>
      <c r="DY22" s="398"/>
      <c r="DZ22" s="399"/>
      <c r="EA22" s="287"/>
      <c r="EB22" s="287"/>
      <c r="EC22" s="287"/>
      <c r="ED22" s="287"/>
      <c r="EE22" s="287"/>
      <c r="EF22" s="287"/>
      <c r="EG22" s="287"/>
      <c r="EH22" s="287"/>
      <c r="EI22" s="287"/>
      <c r="EJ22" s="287"/>
      <c r="EK22" s="287"/>
      <c r="EL22" s="287"/>
      <c r="EM22" s="287"/>
      <c r="EN22" s="287"/>
      <c r="EO22" s="287"/>
      <c r="EP22" s="287"/>
      <c r="EQ22" s="287"/>
      <c r="ER22" s="403"/>
      <c r="ES22" s="403"/>
      <c r="ET22" s="403"/>
      <c r="EU22" s="403"/>
      <c r="EV22" s="403"/>
      <c r="EW22" s="403"/>
      <c r="EX22" s="403"/>
      <c r="EY22" s="403"/>
      <c r="EZ22" s="306"/>
      <c r="FA22" s="306"/>
      <c r="FB22" s="306"/>
      <c r="FC22" s="306"/>
      <c r="FD22" s="306"/>
      <c r="FE22" s="306"/>
      <c r="FF22" s="306"/>
      <c r="FG22" s="307"/>
    </row>
    <row r="23" spans="2:163" ht="8.65" customHeight="1">
      <c r="B23" s="422" t="s">
        <v>790</v>
      </c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352" t="s">
        <v>774</v>
      </c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3"/>
      <c r="Z23" s="323"/>
      <c r="AA23" s="323"/>
      <c r="AB23" s="353"/>
      <c r="AC23" s="356">
        <v>11.8</v>
      </c>
      <c r="AD23" s="357"/>
      <c r="AE23" s="357"/>
      <c r="AF23" s="357"/>
      <c r="AG23" s="358"/>
      <c r="AH23" s="362">
        <f t="shared" ref="AH23" si="6">AC23</f>
        <v>11.8</v>
      </c>
      <c r="AI23" s="357"/>
      <c r="AJ23" s="357"/>
      <c r="AK23" s="363"/>
      <c r="AL23" s="356">
        <v>7.7</v>
      </c>
      <c r="AM23" s="357"/>
      <c r="AN23" s="357"/>
      <c r="AO23" s="357"/>
      <c r="AP23" s="358"/>
      <c r="AQ23" s="362">
        <f t="shared" ref="AQ23" si="7">AL23</f>
        <v>7.7</v>
      </c>
      <c r="AR23" s="357"/>
      <c r="AS23" s="357"/>
      <c r="AT23" s="366"/>
      <c r="AU23" s="424"/>
      <c r="AV23" s="414"/>
      <c r="AW23" s="414"/>
      <c r="AX23" s="414"/>
      <c r="AY23" s="414"/>
      <c r="AZ23" s="414"/>
      <c r="BA23" s="414"/>
      <c r="BB23" s="414"/>
      <c r="BC23" s="414"/>
      <c r="BD23" s="425"/>
      <c r="BE23" s="374"/>
      <c r="BF23" s="375"/>
      <c r="BG23" s="375"/>
      <c r="BH23" s="375"/>
      <c r="BI23" s="375"/>
      <c r="BJ23" s="376"/>
      <c r="BK23" s="375"/>
      <c r="BL23" s="375"/>
      <c r="BM23" s="375"/>
      <c r="BN23" s="375"/>
      <c r="BO23" s="375"/>
      <c r="BP23" s="375"/>
      <c r="BQ23" s="434"/>
      <c r="BR23" s="374"/>
      <c r="BS23" s="375"/>
      <c r="BT23" s="375"/>
      <c r="BU23" s="375"/>
      <c r="BV23" s="375"/>
      <c r="BW23" s="375"/>
      <c r="BX23" s="380"/>
      <c r="BY23" s="344"/>
      <c r="BZ23" s="344"/>
      <c r="CA23" s="344"/>
      <c r="CB23" s="344"/>
      <c r="CC23" s="344"/>
      <c r="CD23" s="344"/>
      <c r="CE23" s="344"/>
      <c r="CF23" s="344"/>
      <c r="CG23" s="345"/>
      <c r="CH23" s="347"/>
      <c r="CI23" s="347"/>
      <c r="CJ23" s="347"/>
      <c r="CK23" s="347"/>
      <c r="CL23" s="348"/>
      <c r="CM23" s="343"/>
      <c r="CN23" s="344"/>
      <c r="CO23" s="344"/>
      <c r="CP23" s="344"/>
      <c r="CQ23" s="344"/>
      <c r="CR23" s="344"/>
      <c r="CS23" s="344"/>
      <c r="CT23" s="344"/>
      <c r="CU23" s="344"/>
      <c r="CV23" s="344"/>
      <c r="CW23" s="344"/>
      <c r="CX23" s="344"/>
      <c r="CY23" s="344"/>
      <c r="CZ23" s="344"/>
      <c r="DA23" s="344"/>
      <c r="DB23" s="344"/>
      <c r="DC23" s="345"/>
      <c r="DD23" s="346"/>
      <c r="DE23" s="347"/>
      <c r="DF23" s="347"/>
      <c r="DG23" s="347"/>
      <c r="DH23" s="347"/>
      <c r="DI23" s="439"/>
      <c r="DJ23" s="432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9"/>
      <c r="EA23" s="287" t="s">
        <v>791</v>
      </c>
      <c r="EB23" s="287"/>
      <c r="EC23" s="287"/>
      <c r="ED23" s="287"/>
      <c r="EE23" s="287"/>
      <c r="EF23" s="287"/>
      <c r="EG23" s="287"/>
      <c r="EH23" s="287"/>
      <c r="EI23" s="287"/>
      <c r="EJ23" s="287"/>
      <c r="EK23" s="287"/>
      <c r="EL23" s="287"/>
      <c r="EM23" s="287"/>
      <c r="EN23" s="287"/>
      <c r="EO23" s="287"/>
      <c r="EP23" s="287"/>
      <c r="EQ23" s="287"/>
      <c r="ER23" s="403">
        <v>3.43</v>
      </c>
      <c r="ES23" s="403"/>
      <c r="ET23" s="403"/>
      <c r="EU23" s="403"/>
      <c r="EV23" s="403"/>
      <c r="EW23" s="403"/>
      <c r="EX23" s="403"/>
      <c r="EY23" s="403"/>
      <c r="EZ23" s="306"/>
      <c r="FA23" s="306"/>
      <c r="FB23" s="306"/>
      <c r="FC23" s="306"/>
      <c r="FD23" s="306"/>
      <c r="FE23" s="306"/>
      <c r="FF23" s="306"/>
      <c r="FG23" s="307"/>
    </row>
    <row r="24" spans="2:163" ht="8.65" customHeight="1">
      <c r="B24" s="424"/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354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55"/>
      <c r="AC24" s="359"/>
      <c r="AD24" s="360"/>
      <c r="AE24" s="360"/>
      <c r="AF24" s="360"/>
      <c r="AG24" s="361"/>
      <c r="AH24" s="364"/>
      <c r="AI24" s="360"/>
      <c r="AJ24" s="360"/>
      <c r="AK24" s="365"/>
      <c r="AL24" s="359"/>
      <c r="AM24" s="360"/>
      <c r="AN24" s="360"/>
      <c r="AO24" s="360"/>
      <c r="AP24" s="361"/>
      <c r="AQ24" s="364"/>
      <c r="AR24" s="360"/>
      <c r="AS24" s="360"/>
      <c r="AT24" s="367"/>
      <c r="AU24" s="424"/>
      <c r="AV24" s="414"/>
      <c r="AW24" s="414"/>
      <c r="AX24" s="414"/>
      <c r="AY24" s="414"/>
      <c r="AZ24" s="414"/>
      <c r="BA24" s="414"/>
      <c r="BB24" s="414"/>
      <c r="BC24" s="414"/>
      <c r="BD24" s="425"/>
      <c r="BE24" s="374"/>
      <c r="BF24" s="375"/>
      <c r="BG24" s="375"/>
      <c r="BH24" s="375"/>
      <c r="BI24" s="375"/>
      <c r="BJ24" s="376"/>
      <c r="BK24" s="375"/>
      <c r="BL24" s="375"/>
      <c r="BM24" s="375"/>
      <c r="BN24" s="375"/>
      <c r="BO24" s="375"/>
      <c r="BP24" s="375"/>
      <c r="BQ24" s="434"/>
      <c r="BR24" s="374"/>
      <c r="BS24" s="375"/>
      <c r="BT24" s="375"/>
      <c r="BU24" s="375"/>
      <c r="BV24" s="375"/>
      <c r="BW24" s="375"/>
      <c r="BX24" s="380"/>
      <c r="BY24" s="326"/>
      <c r="BZ24" s="326"/>
      <c r="CA24" s="326"/>
      <c r="CB24" s="326"/>
      <c r="CC24" s="326"/>
      <c r="CD24" s="326"/>
      <c r="CE24" s="326"/>
      <c r="CF24" s="326"/>
      <c r="CG24" s="327"/>
      <c r="CH24" s="332"/>
      <c r="CI24" s="332"/>
      <c r="CJ24" s="332"/>
      <c r="CK24" s="332"/>
      <c r="CL24" s="333"/>
      <c r="CM24" s="325"/>
      <c r="CN24" s="326"/>
      <c r="CO24" s="326"/>
      <c r="CP24" s="326"/>
      <c r="CQ24" s="326"/>
      <c r="CR24" s="326"/>
      <c r="CS24" s="326"/>
      <c r="CT24" s="326"/>
      <c r="CU24" s="326"/>
      <c r="CV24" s="326"/>
      <c r="CW24" s="326"/>
      <c r="CX24" s="326"/>
      <c r="CY24" s="326"/>
      <c r="CZ24" s="326"/>
      <c r="DA24" s="326"/>
      <c r="DB24" s="326"/>
      <c r="DC24" s="327"/>
      <c r="DD24" s="331"/>
      <c r="DE24" s="332"/>
      <c r="DF24" s="332"/>
      <c r="DG24" s="332"/>
      <c r="DH24" s="332"/>
      <c r="DI24" s="440"/>
      <c r="DJ24" s="432"/>
      <c r="DK24" s="398"/>
      <c r="DL24" s="398"/>
      <c r="DM24" s="398"/>
      <c r="DN24" s="398"/>
      <c r="DO24" s="398"/>
      <c r="DP24" s="398"/>
      <c r="DQ24" s="398"/>
      <c r="DR24" s="398"/>
      <c r="DS24" s="398"/>
      <c r="DT24" s="398"/>
      <c r="DU24" s="398"/>
      <c r="DV24" s="398"/>
      <c r="DW24" s="398"/>
      <c r="DX24" s="398"/>
      <c r="DY24" s="398"/>
      <c r="DZ24" s="399"/>
      <c r="EA24" s="287"/>
      <c r="EB24" s="287"/>
      <c r="EC24" s="287"/>
      <c r="ED24" s="287"/>
      <c r="EE24" s="287"/>
      <c r="EF24" s="287"/>
      <c r="EG24" s="287"/>
      <c r="EH24" s="287"/>
      <c r="EI24" s="287"/>
      <c r="EJ24" s="287"/>
      <c r="EK24" s="287"/>
      <c r="EL24" s="287"/>
      <c r="EM24" s="287"/>
      <c r="EN24" s="287"/>
      <c r="EO24" s="287"/>
      <c r="EP24" s="287"/>
      <c r="EQ24" s="287"/>
      <c r="ER24" s="403"/>
      <c r="ES24" s="403"/>
      <c r="ET24" s="403"/>
      <c r="EU24" s="403"/>
      <c r="EV24" s="403"/>
      <c r="EW24" s="403"/>
      <c r="EX24" s="403"/>
      <c r="EY24" s="403"/>
      <c r="EZ24" s="306"/>
      <c r="FA24" s="306"/>
      <c r="FB24" s="306"/>
      <c r="FC24" s="306"/>
      <c r="FD24" s="306"/>
      <c r="FE24" s="306"/>
      <c r="FF24" s="306"/>
      <c r="FG24" s="307"/>
    </row>
    <row r="25" spans="2:163" ht="8.65" customHeight="1">
      <c r="B25" s="42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352" t="s">
        <v>781</v>
      </c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53"/>
      <c r="AC25" s="356">
        <v>11.7</v>
      </c>
      <c r="AD25" s="357"/>
      <c r="AE25" s="357"/>
      <c r="AF25" s="357"/>
      <c r="AG25" s="358"/>
      <c r="AH25" s="362">
        <f t="shared" ref="AH25" si="8">AC25</f>
        <v>11.7</v>
      </c>
      <c r="AI25" s="357"/>
      <c r="AJ25" s="357"/>
      <c r="AK25" s="363"/>
      <c r="AL25" s="356">
        <v>7.5</v>
      </c>
      <c r="AM25" s="357"/>
      <c r="AN25" s="357"/>
      <c r="AO25" s="357"/>
      <c r="AP25" s="358"/>
      <c r="AQ25" s="362">
        <f t="shared" ref="AQ25" si="9">AL25</f>
        <v>7.5</v>
      </c>
      <c r="AR25" s="357"/>
      <c r="AS25" s="357"/>
      <c r="AT25" s="366"/>
      <c r="AU25" s="424"/>
      <c r="AV25" s="414"/>
      <c r="AW25" s="414"/>
      <c r="AX25" s="414"/>
      <c r="AY25" s="414"/>
      <c r="AZ25" s="414"/>
      <c r="BA25" s="414"/>
      <c r="BB25" s="414"/>
      <c r="BC25" s="414"/>
      <c r="BD25" s="425"/>
      <c r="BE25" s="374"/>
      <c r="BF25" s="375"/>
      <c r="BG25" s="375"/>
      <c r="BH25" s="375"/>
      <c r="BI25" s="375"/>
      <c r="BJ25" s="376"/>
      <c r="BK25" s="375"/>
      <c r="BL25" s="375"/>
      <c r="BM25" s="375"/>
      <c r="BN25" s="375"/>
      <c r="BO25" s="375"/>
      <c r="BP25" s="375"/>
      <c r="BQ25" s="434"/>
      <c r="BR25" s="374"/>
      <c r="BS25" s="375"/>
      <c r="BT25" s="375"/>
      <c r="BU25" s="375"/>
      <c r="BV25" s="375"/>
      <c r="BW25" s="375"/>
      <c r="BX25" s="380"/>
      <c r="BY25" s="456" t="s">
        <v>792</v>
      </c>
      <c r="BZ25" s="456"/>
      <c r="CA25" s="456"/>
      <c r="CB25" s="456"/>
      <c r="CC25" s="456"/>
      <c r="CD25" s="456"/>
      <c r="CE25" s="456"/>
      <c r="CF25" s="456"/>
      <c r="CG25" s="457"/>
      <c r="CH25" s="329">
        <v>0.16</v>
      </c>
      <c r="CI25" s="329"/>
      <c r="CJ25" s="329"/>
      <c r="CK25" s="329"/>
      <c r="CL25" s="330"/>
      <c r="CM25" s="410" t="s">
        <v>793</v>
      </c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4"/>
      <c r="DD25" s="328">
        <v>0.32</v>
      </c>
      <c r="DE25" s="329"/>
      <c r="DF25" s="329"/>
      <c r="DG25" s="329"/>
      <c r="DH25" s="329"/>
      <c r="DI25" s="438"/>
      <c r="DJ25" s="432"/>
      <c r="DK25" s="398"/>
      <c r="DL25" s="398"/>
      <c r="DM25" s="398"/>
      <c r="DN25" s="398"/>
      <c r="DO25" s="398"/>
      <c r="DP25" s="398"/>
      <c r="DQ25" s="398"/>
      <c r="DR25" s="398"/>
      <c r="DS25" s="398"/>
      <c r="DT25" s="398"/>
      <c r="DU25" s="398"/>
      <c r="DV25" s="398"/>
      <c r="DW25" s="398"/>
      <c r="DX25" s="398"/>
      <c r="DY25" s="398"/>
      <c r="DZ25" s="399"/>
      <c r="EA25" s="287" t="s">
        <v>794</v>
      </c>
      <c r="EB25" s="287"/>
      <c r="EC25" s="287"/>
      <c r="ED25" s="287"/>
      <c r="EE25" s="287"/>
      <c r="EF25" s="287"/>
      <c r="EG25" s="287"/>
      <c r="EH25" s="287"/>
      <c r="EI25" s="287"/>
      <c r="EJ25" s="287"/>
      <c r="EK25" s="287"/>
      <c r="EL25" s="287"/>
      <c r="EM25" s="287"/>
      <c r="EN25" s="287"/>
      <c r="EO25" s="287"/>
      <c r="EP25" s="287"/>
      <c r="EQ25" s="287"/>
      <c r="ER25" s="403">
        <v>2.4500000000000002</v>
      </c>
      <c r="ES25" s="403"/>
      <c r="ET25" s="403"/>
      <c r="EU25" s="403"/>
      <c r="EV25" s="403"/>
      <c r="EW25" s="403"/>
      <c r="EX25" s="403"/>
      <c r="EY25" s="403"/>
      <c r="EZ25" s="306"/>
      <c r="FA25" s="306"/>
      <c r="FB25" s="306"/>
      <c r="FC25" s="306"/>
      <c r="FD25" s="306"/>
      <c r="FE25" s="306"/>
      <c r="FF25" s="306"/>
      <c r="FG25" s="307"/>
    </row>
    <row r="26" spans="2:163" ht="8.65" customHeight="1">
      <c r="B26" s="42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354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55"/>
      <c r="AC26" s="359"/>
      <c r="AD26" s="360"/>
      <c r="AE26" s="360"/>
      <c r="AF26" s="360"/>
      <c r="AG26" s="361"/>
      <c r="AH26" s="364"/>
      <c r="AI26" s="360"/>
      <c r="AJ26" s="360"/>
      <c r="AK26" s="365"/>
      <c r="AL26" s="359"/>
      <c r="AM26" s="360"/>
      <c r="AN26" s="360"/>
      <c r="AO26" s="360"/>
      <c r="AP26" s="361"/>
      <c r="AQ26" s="364"/>
      <c r="AR26" s="360"/>
      <c r="AS26" s="360"/>
      <c r="AT26" s="367"/>
      <c r="AU26" s="426"/>
      <c r="AV26" s="417"/>
      <c r="AW26" s="417"/>
      <c r="AX26" s="417"/>
      <c r="AY26" s="417"/>
      <c r="AZ26" s="417"/>
      <c r="BA26" s="417"/>
      <c r="BB26" s="417"/>
      <c r="BC26" s="417"/>
      <c r="BD26" s="427"/>
      <c r="BE26" s="374"/>
      <c r="BF26" s="375"/>
      <c r="BG26" s="375"/>
      <c r="BH26" s="375"/>
      <c r="BI26" s="375"/>
      <c r="BJ26" s="376"/>
      <c r="BK26" s="360"/>
      <c r="BL26" s="360"/>
      <c r="BM26" s="360"/>
      <c r="BN26" s="360"/>
      <c r="BO26" s="360"/>
      <c r="BP26" s="360"/>
      <c r="BQ26" s="365"/>
      <c r="BR26" s="374"/>
      <c r="BS26" s="375"/>
      <c r="BT26" s="375"/>
      <c r="BU26" s="375"/>
      <c r="BV26" s="375"/>
      <c r="BW26" s="375"/>
      <c r="BX26" s="380"/>
      <c r="BY26" s="458"/>
      <c r="BZ26" s="458"/>
      <c r="CA26" s="458"/>
      <c r="CB26" s="458"/>
      <c r="CC26" s="458"/>
      <c r="CD26" s="458"/>
      <c r="CE26" s="458"/>
      <c r="CF26" s="458"/>
      <c r="CG26" s="459"/>
      <c r="CH26" s="347"/>
      <c r="CI26" s="347"/>
      <c r="CJ26" s="347"/>
      <c r="CK26" s="347"/>
      <c r="CL26" s="348"/>
      <c r="CM26" s="343"/>
      <c r="CN26" s="344"/>
      <c r="CO26" s="344"/>
      <c r="CP26" s="344"/>
      <c r="CQ26" s="344"/>
      <c r="CR26" s="344"/>
      <c r="CS26" s="344"/>
      <c r="CT26" s="344"/>
      <c r="CU26" s="344"/>
      <c r="CV26" s="344"/>
      <c r="CW26" s="344"/>
      <c r="CX26" s="344"/>
      <c r="CY26" s="344"/>
      <c r="CZ26" s="344"/>
      <c r="DA26" s="344"/>
      <c r="DB26" s="344"/>
      <c r="DC26" s="345"/>
      <c r="DD26" s="346"/>
      <c r="DE26" s="347"/>
      <c r="DF26" s="347"/>
      <c r="DG26" s="347"/>
      <c r="DH26" s="347"/>
      <c r="DI26" s="439"/>
      <c r="DJ26" s="432"/>
      <c r="DK26" s="398"/>
      <c r="DL26" s="398"/>
      <c r="DM26" s="398"/>
      <c r="DN26" s="398"/>
      <c r="DO26" s="398"/>
      <c r="DP26" s="398"/>
      <c r="DQ26" s="398"/>
      <c r="DR26" s="398"/>
      <c r="DS26" s="398"/>
      <c r="DT26" s="398"/>
      <c r="DU26" s="398"/>
      <c r="DV26" s="398"/>
      <c r="DW26" s="398"/>
      <c r="DX26" s="398"/>
      <c r="DY26" s="398"/>
      <c r="DZ26" s="399"/>
      <c r="EA26" s="287"/>
      <c r="EB26" s="287"/>
      <c r="EC26" s="287"/>
      <c r="ED26" s="287"/>
      <c r="EE26" s="287"/>
      <c r="EF26" s="287"/>
      <c r="EG26" s="287"/>
      <c r="EH26" s="287"/>
      <c r="EI26" s="287"/>
      <c r="EJ26" s="287"/>
      <c r="EK26" s="287"/>
      <c r="EL26" s="287"/>
      <c r="EM26" s="287"/>
      <c r="EN26" s="287"/>
      <c r="EO26" s="287"/>
      <c r="EP26" s="287"/>
      <c r="EQ26" s="287"/>
      <c r="ER26" s="403"/>
      <c r="ES26" s="403"/>
      <c r="ET26" s="403"/>
      <c r="EU26" s="403"/>
      <c r="EV26" s="403"/>
      <c r="EW26" s="403"/>
      <c r="EX26" s="403"/>
      <c r="EY26" s="403"/>
      <c r="EZ26" s="306"/>
      <c r="FA26" s="306"/>
      <c r="FB26" s="306"/>
      <c r="FC26" s="306"/>
      <c r="FD26" s="306"/>
      <c r="FE26" s="306"/>
      <c r="FF26" s="306"/>
      <c r="FG26" s="307"/>
    </row>
    <row r="27" spans="2:163" ht="8.65" customHeight="1">
      <c r="B27" s="42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352" t="s">
        <v>782</v>
      </c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53"/>
      <c r="AC27" s="356">
        <v>11.3</v>
      </c>
      <c r="AD27" s="357"/>
      <c r="AE27" s="357"/>
      <c r="AF27" s="357"/>
      <c r="AG27" s="358"/>
      <c r="AH27" s="362">
        <f t="shared" ref="AH27" si="10">AC27</f>
        <v>11.3</v>
      </c>
      <c r="AI27" s="357"/>
      <c r="AJ27" s="357"/>
      <c r="AK27" s="363"/>
      <c r="AL27" s="356">
        <v>7.9</v>
      </c>
      <c r="AM27" s="357"/>
      <c r="AN27" s="357"/>
      <c r="AO27" s="357"/>
      <c r="AP27" s="358"/>
      <c r="AQ27" s="362">
        <f t="shared" ref="AQ27" si="11">AL27</f>
        <v>7.9</v>
      </c>
      <c r="AR27" s="357"/>
      <c r="AS27" s="357"/>
      <c r="AT27" s="366"/>
      <c r="AU27" s="422" t="s">
        <v>795</v>
      </c>
      <c r="AV27" s="411"/>
      <c r="AW27" s="411"/>
      <c r="AX27" s="411"/>
      <c r="AY27" s="411"/>
      <c r="AZ27" s="411"/>
      <c r="BA27" s="411"/>
      <c r="BB27" s="411"/>
      <c r="BC27" s="411"/>
      <c r="BD27" s="423"/>
      <c r="BE27" s="374"/>
      <c r="BF27" s="375"/>
      <c r="BG27" s="375"/>
      <c r="BH27" s="375"/>
      <c r="BI27" s="375"/>
      <c r="BJ27" s="376"/>
      <c r="BK27" s="357">
        <v>5</v>
      </c>
      <c r="BL27" s="357"/>
      <c r="BM27" s="357"/>
      <c r="BN27" s="357"/>
      <c r="BO27" s="357"/>
      <c r="BP27" s="357"/>
      <c r="BQ27" s="363"/>
      <c r="BR27" s="374"/>
      <c r="BS27" s="375"/>
      <c r="BT27" s="375"/>
      <c r="BU27" s="375"/>
      <c r="BV27" s="375"/>
      <c r="BW27" s="375"/>
      <c r="BX27" s="380"/>
      <c r="BY27" s="458"/>
      <c r="BZ27" s="458"/>
      <c r="CA27" s="458"/>
      <c r="CB27" s="458"/>
      <c r="CC27" s="458"/>
      <c r="CD27" s="458"/>
      <c r="CE27" s="458"/>
      <c r="CF27" s="458"/>
      <c r="CG27" s="459"/>
      <c r="CH27" s="347"/>
      <c r="CI27" s="347"/>
      <c r="CJ27" s="347"/>
      <c r="CK27" s="347"/>
      <c r="CL27" s="348"/>
      <c r="CM27" s="343"/>
      <c r="CN27" s="344"/>
      <c r="CO27" s="344"/>
      <c r="CP27" s="344"/>
      <c r="CQ27" s="344"/>
      <c r="CR27" s="344"/>
      <c r="CS27" s="344"/>
      <c r="CT27" s="344"/>
      <c r="CU27" s="344"/>
      <c r="CV27" s="344"/>
      <c r="CW27" s="344"/>
      <c r="CX27" s="344"/>
      <c r="CY27" s="344"/>
      <c r="CZ27" s="344"/>
      <c r="DA27" s="344"/>
      <c r="DB27" s="344"/>
      <c r="DC27" s="345"/>
      <c r="DD27" s="346"/>
      <c r="DE27" s="347"/>
      <c r="DF27" s="347"/>
      <c r="DG27" s="347"/>
      <c r="DH27" s="347"/>
      <c r="DI27" s="439"/>
      <c r="DJ27" s="432"/>
      <c r="DK27" s="398"/>
      <c r="DL27" s="398"/>
      <c r="DM27" s="398"/>
      <c r="DN27" s="398"/>
      <c r="DO27" s="398"/>
      <c r="DP27" s="398"/>
      <c r="DQ27" s="398"/>
      <c r="DR27" s="398"/>
      <c r="DS27" s="398"/>
      <c r="DT27" s="398"/>
      <c r="DU27" s="398"/>
      <c r="DV27" s="398"/>
      <c r="DW27" s="398"/>
      <c r="DX27" s="398"/>
      <c r="DY27" s="398"/>
      <c r="DZ27" s="399"/>
      <c r="EA27" s="287" t="s">
        <v>796</v>
      </c>
      <c r="EB27" s="287"/>
      <c r="EC27" s="287"/>
      <c r="ED27" s="287"/>
      <c r="EE27" s="287"/>
      <c r="EF27" s="287"/>
      <c r="EG27" s="287"/>
      <c r="EH27" s="287"/>
      <c r="EI27" s="287"/>
      <c r="EJ27" s="287"/>
      <c r="EK27" s="287"/>
      <c r="EL27" s="287"/>
      <c r="EM27" s="287"/>
      <c r="EN27" s="287"/>
      <c r="EO27" s="287"/>
      <c r="EP27" s="287"/>
      <c r="EQ27" s="287"/>
      <c r="ER27" s="403">
        <v>1.85</v>
      </c>
      <c r="ES27" s="403"/>
      <c r="ET27" s="403"/>
      <c r="EU27" s="403"/>
      <c r="EV27" s="403"/>
      <c r="EW27" s="403"/>
      <c r="EX27" s="403"/>
      <c r="EY27" s="403"/>
      <c r="EZ27" s="306"/>
      <c r="FA27" s="306"/>
      <c r="FB27" s="306"/>
      <c r="FC27" s="306"/>
      <c r="FD27" s="306"/>
      <c r="FE27" s="306"/>
      <c r="FF27" s="306"/>
      <c r="FG27" s="307"/>
    </row>
    <row r="28" spans="2:163" ht="8.65" customHeight="1">
      <c r="B28" s="42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354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55"/>
      <c r="AC28" s="359"/>
      <c r="AD28" s="360"/>
      <c r="AE28" s="360"/>
      <c r="AF28" s="360"/>
      <c r="AG28" s="361"/>
      <c r="AH28" s="364"/>
      <c r="AI28" s="360"/>
      <c r="AJ28" s="360"/>
      <c r="AK28" s="365"/>
      <c r="AL28" s="359"/>
      <c r="AM28" s="360"/>
      <c r="AN28" s="360"/>
      <c r="AO28" s="360"/>
      <c r="AP28" s="361"/>
      <c r="AQ28" s="364"/>
      <c r="AR28" s="360"/>
      <c r="AS28" s="360"/>
      <c r="AT28" s="367"/>
      <c r="AU28" s="424"/>
      <c r="AV28" s="414"/>
      <c r="AW28" s="414"/>
      <c r="AX28" s="414"/>
      <c r="AY28" s="414"/>
      <c r="AZ28" s="414"/>
      <c r="BA28" s="414"/>
      <c r="BB28" s="414"/>
      <c r="BC28" s="414"/>
      <c r="BD28" s="425"/>
      <c r="BE28" s="374"/>
      <c r="BF28" s="375"/>
      <c r="BG28" s="375"/>
      <c r="BH28" s="375"/>
      <c r="BI28" s="375"/>
      <c r="BJ28" s="376"/>
      <c r="BK28" s="375"/>
      <c r="BL28" s="375"/>
      <c r="BM28" s="375"/>
      <c r="BN28" s="375"/>
      <c r="BO28" s="375"/>
      <c r="BP28" s="375"/>
      <c r="BQ28" s="434"/>
      <c r="BR28" s="374"/>
      <c r="BS28" s="375"/>
      <c r="BT28" s="375"/>
      <c r="BU28" s="375"/>
      <c r="BV28" s="375"/>
      <c r="BW28" s="375"/>
      <c r="BX28" s="380"/>
      <c r="BY28" s="458"/>
      <c r="BZ28" s="458"/>
      <c r="CA28" s="458"/>
      <c r="CB28" s="458"/>
      <c r="CC28" s="458"/>
      <c r="CD28" s="458"/>
      <c r="CE28" s="458"/>
      <c r="CF28" s="458"/>
      <c r="CG28" s="459"/>
      <c r="CH28" s="347"/>
      <c r="CI28" s="347"/>
      <c r="CJ28" s="347"/>
      <c r="CK28" s="347"/>
      <c r="CL28" s="348"/>
      <c r="CM28" s="343"/>
      <c r="CN28" s="344"/>
      <c r="CO28" s="344"/>
      <c r="CP28" s="344"/>
      <c r="CQ28" s="344"/>
      <c r="CR28" s="344"/>
      <c r="CS28" s="344"/>
      <c r="CT28" s="344"/>
      <c r="CU28" s="344"/>
      <c r="CV28" s="344"/>
      <c r="CW28" s="344"/>
      <c r="CX28" s="344"/>
      <c r="CY28" s="344"/>
      <c r="CZ28" s="344"/>
      <c r="DA28" s="344"/>
      <c r="DB28" s="344"/>
      <c r="DC28" s="345"/>
      <c r="DD28" s="346"/>
      <c r="DE28" s="347"/>
      <c r="DF28" s="347"/>
      <c r="DG28" s="347"/>
      <c r="DH28" s="347"/>
      <c r="DI28" s="439"/>
      <c r="DJ28" s="433"/>
      <c r="DK28" s="401"/>
      <c r="DL28" s="401"/>
      <c r="DM28" s="401"/>
      <c r="DN28" s="401"/>
      <c r="DO28" s="401"/>
      <c r="DP28" s="401"/>
      <c r="DQ28" s="401"/>
      <c r="DR28" s="401"/>
      <c r="DS28" s="401"/>
      <c r="DT28" s="401"/>
      <c r="DU28" s="401"/>
      <c r="DV28" s="401"/>
      <c r="DW28" s="401"/>
      <c r="DX28" s="401"/>
      <c r="DY28" s="401"/>
      <c r="DZ28" s="402"/>
      <c r="EA28" s="287"/>
      <c r="EB28" s="287"/>
      <c r="EC28" s="287"/>
      <c r="ED28" s="287"/>
      <c r="EE28" s="287"/>
      <c r="EF28" s="287"/>
      <c r="EG28" s="287"/>
      <c r="EH28" s="287"/>
      <c r="EI28" s="287"/>
      <c r="EJ28" s="287"/>
      <c r="EK28" s="287"/>
      <c r="EL28" s="287"/>
      <c r="EM28" s="287"/>
      <c r="EN28" s="287"/>
      <c r="EO28" s="287"/>
      <c r="EP28" s="287"/>
      <c r="EQ28" s="287"/>
      <c r="ER28" s="403"/>
      <c r="ES28" s="403"/>
      <c r="ET28" s="403"/>
      <c r="EU28" s="403"/>
      <c r="EV28" s="403"/>
      <c r="EW28" s="403"/>
      <c r="EX28" s="403"/>
      <c r="EY28" s="403"/>
      <c r="EZ28" s="306"/>
      <c r="FA28" s="306"/>
      <c r="FB28" s="306"/>
      <c r="FC28" s="306"/>
      <c r="FD28" s="306"/>
      <c r="FE28" s="306"/>
      <c r="FF28" s="306"/>
      <c r="FG28" s="307"/>
    </row>
    <row r="29" spans="2:163" ht="8.65" customHeight="1">
      <c r="B29" s="42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352" t="s">
        <v>787</v>
      </c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53"/>
      <c r="AC29" s="356">
        <v>10.6</v>
      </c>
      <c r="AD29" s="357"/>
      <c r="AE29" s="357"/>
      <c r="AF29" s="357"/>
      <c r="AG29" s="358"/>
      <c r="AH29" s="362">
        <f t="shared" ref="AH29" si="12">AC29</f>
        <v>10.6</v>
      </c>
      <c r="AI29" s="357"/>
      <c r="AJ29" s="357"/>
      <c r="AK29" s="363"/>
      <c r="AL29" s="356">
        <v>7.4</v>
      </c>
      <c r="AM29" s="357"/>
      <c r="AN29" s="357"/>
      <c r="AO29" s="357"/>
      <c r="AP29" s="358"/>
      <c r="AQ29" s="362">
        <f t="shared" ref="AQ29" si="13">AL29</f>
        <v>7.4</v>
      </c>
      <c r="AR29" s="357"/>
      <c r="AS29" s="357"/>
      <c r="AT29" s="366"/>
      <c r="AU29" s="424"/>
      <c r="AV29" s="414"/>
      <c r="AW29" s="414"/>
      <c r="AX29" s="414"/>
      <c r="AY29" s="414"/>
      <c r="AZ29" s="414"/>
      <c r="BA29" s="414"/>
      <c r="BB29" s="414"/>
      <c r="BC29" s="414"/>
      <c r="BD29" s="425"/>
      <c r="BE29" s="374"/>
      <c r="BF29" s="375"/>
      <c r="BG29" s="375"/>
      <c r="BH29" s="375"/>
      <c r="BI29" s="375"/>
      <c r="BJ29" s="376"/>
      <c r="BK29" s="375"/>
      <c r="BL29" s="375"/>
      <c r="BM29" s="375"/>
      <c r="BN29" s="375"/>
      <c r="BO29" s="375"/>
      <c r="BP29" s="375"/>
      <c r="BQ29" s="434"/>
      <c r="BR29" s="374"/>
      <c r="BS29" s="375"/>
      <c r="BT29" s="375"/>
      <c r="BU29" s="375"/>
      <c r="BV29" s="375"/>
      <c r="BW29" s="375"/>
      <c r="BX29" s="380"/>
      <c r="BY29" s="458"/>
      <c r="BZ29" s="458"/>
      <c r="CA29" s="458"/>
      <c r="CB29" s="458"/>
      <c r="CC29" s="458"/>
      <c r="CD29" s="458"/>
      <c r="CE29" s="458"/>
      <c r="CF29" s="458"/>
      <c r="CG29" s="459"/>
      <c r="CH29" s="347"/>
      <c r="CI29" s="347"/>
      <c r="CJ29" s="347"/>
      <c r="CK29" s="347"/>
      <c r="CL29" s="348"/>
      <c r="CM29" s="343"/>
      <c r="CN29" s="344"/>
      <c r="CO29" s="344"/>
      <c r="CP29" s="344"/>
      <c r="CQ29" s="344"/>
      <c r="CR29" s="344"/>
      <c r="CS29" s="344"/>
      <c r="CT29" s="344"/>
      <c r="CU29" s="344"/>
      <c r="CV29" s="344"/>
      <c r="CW29" s="344"/>
      <c r="CX29" s="344"/>
      <c r="CY29" s="344"/>
      <c r="CZ29" s="344"/>
      <c r="DA29" s="344"/>
      <c r="DB29" s="344"/>
      <c r="DC29" s="345"/>
      <c r="DD29" s="346"/>
      <c r="DE29" s="347"/>
      <c r="DF29" s="347"/>
      <c r="DG29" s="347"/>
      <c r="DH29" s="347"/>
      <c r="DI29" s="439"/>
      <c r="DJ29" s="436" t="s">
        <v>797</v>
      </c>
      <c r="DK29" s="437"/>
      <c r="DL29" s="437"/>
      <c r="DM29" s="437"/>
      <c r="DN29" s="437"/>
      <c r="DO29" s="437"/>
      <c r="DP29" s="437"/>
      <c r="DQ29" s="437"/>
      <c r="DR29" s="437"/>
      <c r="DS29" s="437"/>
      <c r="DT29" s="437"/>
      <c r="DU29" s="437"/>
      <c r="DV29" s="437"/>
      <c r="DW29" s="437"/>
      <c r="DX29" s="437"/>
      <c r="DY29" s="437"/>
      <c r="DZ29" s="437"/>
      <c r="EA29" s="287" t="s">
        <v>786</v>
      </c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403">
        <v>1.86</v>
      </c>
      <c r="ES29" s="403"/>
      <c r="ET29" s="403"/>
      <c r="EU29" s="403"/>
      <c r="EV29" s="403"/>
      <c r="EW29" s="403"/>
      <c r="EX29" s="403"/>
      <c r="EY29" s="403"/>
      <c r="EZ29" s="419">
        <v>5349</v>
      </c>
      <c r="FA29" s="419"/>
      <c r="FB29" s="419"/>
      <c r="FC29" s="419"/>
      <c r="FD29" s="419"/>
      <c r="FE29" s="419"/>
      <c r="FF29" s="419"/>
      <c r="FG29" s="420"/>
    </row>
    <row r="30" spans="2:163" ht="8.65" customHeight="1">
      <c r="B30" s="426"/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354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55"/>
      <c r="AC30" s="359"/>
      <c r="AD30" s="360"/>
      <c r="AE30" s="360"/>
      <c r="AF30" s="360"/>
      <c r="AG30" s="361"/>
      <c r="AH30" s="364"/>
      <c r="AI30" s="360"/>
      <c r="AJ30" s="360"/>
      <c r="AK30" s="365"/>
      <c r="AL30" s="359"/>
      <c r="AM30" s="360"/>
      <c r="AN30" s="360"/>
      <c r="AO30" s="360"/>
      <c r="AP30" s="361"/>
      <c r="AQ30" s="364"/>
      <c r="AR30" s="360"/>
      <c r="AS30" s="360"/>
      <c r="AT30" s="367"/>
      <c r="AU30" s="426"/>
      <c r="AV30" s="417"/>
      <c r="AW30" s="417"/>
      <c r="AX30" s="417"/>
      <c r="AY30" s="417"/>
      <c r="AZ30" s="417"/>
      <c r="BA30" s="417"/>
      <c r="BB30" s="417"/>
      <c r="BC30" s="417"/>
      <c r="BD30" s="427"/>
      <c r="BE30" s="359"/>
      <c r="BF30" s="360"/>
      <c r="BG30" s="360"/>
      <c r="BH30" s="360"/>
      <c r="BI30" s="360"/>
      <c r="BJ30" s="361"/>
      <c r="BK30" s="375"/>
      <c r="BL30" s="375"/>
      <c r="BM30" s="375"/>
      <c r="BN30" s="375"/>
      <c r="BO30" s="375"/>
      <c r="BP30" s="375"/>
      <c r="BQ30" s="434"/>
      <c r="BR30" s="359"/>
      <c r="BS30" s="360"/>
      <c r="BT30" s="360"/>
      <c r="BU30" s="360"/>
      <c r="BV30" s="360"/>
      <c r="BW30" s="360"/>
      <c r="BX30" s="367"/>
      <c r="BY30" s="460"/>
      <c r="BZ30" s="460"/>
      <c r="CA30" s="460"/>
      <c r="CB30" s="460"/>
      <c r="CC30" s="460"/>
      <c r="CD30" s="460"/>
      <c r="CE30" s="460"/>
      <c r="CF30" s="460"/>
      <c r="CG30" s="461"/>
      <c r="CH30" s="332"/>
      <c r="CI30" s="332"/>
      <c r="CJ30" s="332"/>
      <c r="CK30" s="332"/>
      <c r="CL30" s="333"/>
      <c r="CM30" s="325"/>
      <c r="CN30" s="326"/>
      <c r="CO30" s="326"/>
      <c r="CP30" s="326"/>
      <c r="CQ30" s="326"/>
      <c r="CR30" s="326"/>
      <c r="CS30" s="326"/>
      <c r="CT30" s="326"/>
      <c r="CU30" s="326"/>
      <c r="CV30" s="326"/>
      <c r="CW30" s="326"/>
      <c r="CX30" s="326"/>
      <c r="CY30" s="326"/>
      <c r="CZ30" s="326"/>
      <c r="DA30" s="326"/>
      <c r="DB30" s="326"/>
      <c r="DC30" s="327"/>
      <c r="DD30" s="331"/>
      <c r="DE30" s="332"/>
      <c r="DF30" s="332"/>
      <c r="DG30" s="332"/>
      <c r="DH30" s="332"/>
      <c r="DI30" s="440"/>
      <c r="DJ30" s="436"/>
      <c r="DK30" s="437"/>
      <c r="DL30" s="437"/>
      <c r="DM30" s="437"/>
      <c r="DN30" s="437"/>
      <c r="DO30" s="437"/>
      <c r="DP30" s="437"/>
      <c r="DQ30" s="437"/>
      <c r="DR30" s="437"/>
      <c r="DS30" s="437"/>
      <c r="DT30" s="437"/>
      <c r="DU30" s="437"/>
      <c r="DV30" s="437"/>
      <c r="DW30" s="437"/>
      <c r="DX30" s="437"/>
      <c r="DY30" s="437"/>
      <c r="DZ30" s="437"/>
      <c r="EA30" s="287"/>
      <c r="EB30" s="287"/>
      <c r="EC30" s="287"/>
      <c r="ED30" s="287"/>
      <c r="EE30" s="287"/>
      <c r="EF30" s="287"/>
      <c r="EG30" s="287"/>
      <c r="EH30" s="287"/>
      <c r="EI30" s="287"/>
      <c r="EJ30" s="287"/>
      <c r="EK30" s="287"/>
      <c r="EL30" s="287"/>
      <c r="EM30" s="287"/>
      <c r="EN30" s="287"/>
      <c r="EO30" s="287"/>
      <c r="EP30" s="287"/>
      <c r="EQ30" s="287"/>
      <c r="ER30" s="403"/>
      <c r="ES30" s="403"/>
      <c r="ET30" s="403"/>
      <c r="EU30" s="403"/>
      <c r="EV30" s="403"/>
      <c r="EW30" s="403"/>
      <c r="EX30" s="403"/>
      <c r="EY30" s="403"/>
      <c r="EZ30" s="419"/>
      <c r="FA30" s="419"/>
      <c r="FB30" s="419"/>
      <c r="FC30" s="419"/>
      <c r="FD30" s="419"/>
      <c r="FE30" s="419"/>
      <c r="FF30" s="419"/>
      <c r="FG30" s="420"/>
    </row>
    <row r="31" spans="2:163" ht="8.65" customHeight="1">
      <c r="B31" s="422" t="s">
        <v>798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352" t="s">
        <v>774</v>
      </c>
      <c r="N31" s="323"/>
      <c r="O31" s="323"/>
      <c r="P31" s="323"/>
      <c r="Q31" s="323"/>
      <c r="R31" s="323"/>
      <c r="S31" s="323"/>
      <c r="T31" s="323"/>
      <c r="U31" s="323"/>
      <c r="V31" s="323"/>
      <c r="W31" s="323"/>
      <c r="X31" s="323"/>
      <c r="Y31" s="323"/>
      <c r="Z31" s="323"/>
      <c r="AA31" s="323"/>
      <c r="AB31" s="353"/>
      <c r="AC31" s="356">
        <v>11.6</v>
      </c>
      <c r="AD31" s="357"/>
      <c r="AE31" s="357"/>
      <c r="AF31" s="357"/>
      <c r="AG31" s="358"/>
      <c r="AH31" s="362">
        <f t="shared" ref="AH31" si="14">AC31</f>
        <v>11.6</v>
      </c>
      <c r="AI31" s="357"/>
      <c r="AJ31" s="357"/>
      <c r="AK31" s="363"/>
      <c r="AL31" s="356">
        <v>7.5</v>
      </c>
      <c r="AM31" s="357"/>
      <c r="AN31" s="357"/>
      <c r="AO31" s="357"/>
      <c r="AP31" s="358"/>
      <c r="AQ31" s="362">
        <f t="shared" ref="AQ31" si="15">AL31</f>
        <v>7.5</v>
      </c>
      <c r="AR31" s="357"/>
      <c r="AS31" s="357"/>
      <c r="AT31" s="366"/>
      <c r="AU31" s="422" t="s">
        <v>799</v>
      </c>
      <c r="AV31" s="411"/>
      <c r="AW31" s="411"/>
      <c r="AX31" s="411"/>
      <c r="AY31" s="411"/>
      <c r="AZ31" s="411"/>
      <c r="BA31" s="411"/>
      <c r="BB31" s="411"/>
      <c r="BC31" s="411"/>
      <c r="BD31" s="423"/>
      <c r="BE31" s="356">
        <v>5.5</v>
      </c>
      <c r="BF31" s="357"/>
      <c r="BG31" s="357"/>
      <c r="BH31" s="357"/>
      <c r="BI31" s="357"/>
      <c r="BJ31" s="358"/>
      <c r="BK31" s="375"/>
      <c r="BL31" s="375"/>
      <c r="BM31" s="375"/>
      <c r="BN31" s="375"/>
      <c r="BO31" s="375"/>
      <c r="BP31" s="375"/>
      <c r="BQ31" s="434"/>
      <c r="BR31" s="356">
        <v>12</v>
      </c>
      <c r="BS31" s="357"/>
      <c r="BT31" s="357"/>
      <c r="BU31" s="357"/>
      <c r="BV31" s="357"/>
      <c r="BW31" s="357"/>
      <c r="BX31" s="366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322" t="s">
        <v>800</v>
      </c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4"/>
      <c r="DD31" s="328">
        <v>0.16</v>
      </c>
      <c r="DE31" s="329"/>
      <c r="DF31" s="329"/>
      <c r="DG31" s="329"/>
      <c r="DH31" s="329"/>
      <c r="DI31" s="438"/>
      <c r="DJ31" s="436"/>
      <c r="DK31" s="437"/>
      <c r="DL31" s="437"/>
      <c r="DM31" s="437"/>
      <c r="DN31" s="437"/>
      <c r="DO31" s="437"/>
      <c r="DP31" s="437"/>
      <c r="DQ31" s="437"/>
      <c r="DR31" s="437"/>
      <c r="DS31" s="437"/>
      <c r="DT31" s="437"/>
      <c r="DU31" s="437"/>
      <c r="DV31" s="437"/>
      <c r="DW31" s="437"/>
      <c r="DX31" s="437"/>
      <c r="DY31" s="437"/>
      <c r="DZ31" s="437"/>
      <c r="EA31" s="287" t="s">
        <v>789</v>
      </c>
      <c r="EB31" s="287"/>
      <c r="EC31" s="287"/>
      <c r="ED31" s="287"/>
      <c r="EE31" s="287"/>
      <c r="EF31" s="287"/>
      <c r="EG31" s="287"/>
      <c r="EH31" s="287"/>
      <c r="EI31" s="287"/>
      <c r="EJ31" s="287"/>
      <c r="EK31" s="287"/>
      <c r="EL31" s="287"/>
      <c r="EM31" s="287"/>
      <c r="EN31" s="287"/>
      <c r="EO31" s="287"/>
      <c r="EP31" s="287"/>
      <c r="EQ31" s="287"/>
      <c r="ER31" s="403">
        <v>1.99</v>
      </c>
      <c r="ES31" s="403"/>
      <c r="ET31" s="403"/>
      <c r="EU31" s="403"/>
      <c r="EV31" s="403"/>
      <c r="EW31" s="403"/>
      <c r="EX31" s="403"/>
      <c r="EY31" s="403"/>
      <c r="EZ31" s="419">
        <v>5499</v>
      </c>
      <c r="FA31" s="419"/>
      <c r="FB31" s="419"/>
      <c r="FC31" s="419"/>
      <c r="FD31" s="419"/>
      <c r="FE31" s="419"/>
      <c r="FF31" s="419"/>
      <c r="FG31" s="420"/>
    </row>
    <row r="32" spans="2:163" ht="8.65" customHeight="1">
      <c r="B32" s="42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354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55"/>
      <c r="AC32" s="359"/>
      <c r="AD32" s="360"/>
      <c r="AE32" s="360"/>
      <c r="AF32" s="360"/>
      <c r="AG32" s="361"/>
      <c r="AH32" s="364"/>
      <c r="AI32" s="360"/>
      <c r="AJ32" s="360"/>
      <c r="AK32" s="365"/>
      <c r="AL32" s="359"/>
      <c r="AM32" s="360"/>
      <c r="AN32" s="360"/>
      <c r="AO32" s="360"/>
      <c r="AP32" s="361"/>
      <c r="AQ32" s="364"/>
      <c r="AR32" s="360"/>
      <c r="AS32" s="360"/>
      <c r="AT32" s="367"/>
      <c r="AU32" s="424"/>
      <c r="AV32" s="414"/>
      <c r="AW32" s="414"/>
      <c r="AX32" s="414"/>
      <c r="AY32" s="414"/>
      <c r="AZ32" s="414"/>
      <c r="BA32" s="414"/>
      <c r="BB32" s="414"/>
      <c r="BC32" s="414"/>
      <c r="BD32" s="425"/>
      <c r="BE32" s="374"/>
      <c r="BF32" s="375"/>
      <c r="BG32" s="375"/>
      <c r="BH32" s="375"/>
      <c r="BI32" s="375"/>
      <c r="BJ32" s="376"/>
      <c r="BK32" s="375"/>
      <c r="BL32" s="375"/>
      <c r="BM32" s="375"/>
      <c r="BN32" s="375"/>
      <c r="BO32" s="375"/>
      <c r="BP32" s="375"/>
      <c r="BQ32" s="434"/>
      <c r="BR32" s="374"/>
      <c r="BS32" s="375"/>
      <c r="BT32" s="375"/>
      <c r="BU32" s="375"/>
      <c r="BV32" s="375"/>
      <c r="BW32" s="375"/>
      <c r="BX32" s="380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343"/>
      <c r="CN32" s="344"/>
      <c r="CO32" s="344"/>
      <c r="CP32" s="344"/>
      <c r="CQ32" s="344"/>
      <c r="CR32" s="344"/>
      <c r="CS32" s="344"/>
      <c r="CT32" s="344"/>
      <c r="CU32" s="344"/>
      <c r="CV32" s="344"/>
      <c r="CW32" s="344"/>
      <c r="CX32" s="344"/>
      <c r="CY32" s="344"/>
      <c r="CZ32" s="344"/>
      <c r="DA32" s="344"/>
      <c r="DB32" s="344"/>
      <c r="DC32" s="345"/>
      <c r="DD32" s="346"/>
      <c r="DE32" s="347"/>
      <c r="DF32" s="347"/>
      <c r="DG32" s="347"/>
      <c r="DH32" s="347"/>
      <c r="DI32" s="439"/>
      <c r="DJ32" s="436"/>
      <c r="DK32" s="437"/>
      <c r="DL32" s="437"/>
      <c r="DM32" s="437"/>
      <c r="DN32" s="437"/>
      <c r="DO32" s="437"/>
      <c r="DP32" s="437"/>
      <c r="DQ32" s="437"/>
      <c r="DR32" s="437"/>
      <c r="DS32" s="437"/>
      <c r="DT32" s="437"/>
      <c r="DU32" s="437"/>
      <c r="DV32" s="437"/>
      <c r="DW32" s="437"/>
      <c r="DX32" s="437"/>
      <c r="DY32" s="437"/>
      <c r="DZ32" s="437"/>
      <c r="EA32" s="287"/>
      <c r="EB32" s="287"/>
      <c r="EC32" s="287"/>
      <c r="ED32" s="287"/>
      <c r="EE32" s="287"/>
      <c r="EF32" s="287"/>
      <c r="EG32" s="287"/>
      <c r="EH32" s="287"/>
      <c r="EI32" s="287"/>
      <c r="EJ32" s="287"/>
      <c r="EK32" s="287"/>
      <c r="EL32" s="287"/>
      <c r="EM32" s="287"/>
      <c r="EN32" s="287"/>
      <c r="EO32" s="287"/>
      <c r="EP32" s="287"/>
      <c r="EQ32" s="287"/>
      <c r="ER32" s="403"/>
      <c r="ES32" s="403"/>
      <c r="ET32" s="403"/>
      <c r="EU32" s="403"/>
      <c r="EV32" s="403"/>
      <c r="EW32" s="403"/>
      <c r="EX32" s="403"/>
      <c r="EY32" s="403"/>
      <c r="EZ32" s="419"/>
      <c r="FA32" s="419"/>
      <c r="FB32" s="419"/>
      <c r="FC32" s="419"/>
      <c r="FD32" s="419"/>
      <c r="FE32" s="419"/>
      <c r="FF32" s="419"/>
      <c r="FG32" s="420"/>
    </row>
    <row r="33" spans="2:163" ht="8.65" customHeight="1">
      <c r="B33" s="42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352" t="s">
        <v>781</v>
      </c>
      <c r="N33" s="323"/>
      <c r="O33" s="323"/>
      <c r="P33" s="323"/>
      <c r="Q33" s="323"/>
      <c r="R33" s="323"/>
      <c r="S33" s="323"/>
      <c r="T33" s="323"/>
      <c r="U33" s="323"/>
      <c r="V33" s="323"/>
      <c r="W33" s="323"/>
      <c r="X33" s="323"/>
      <c r="Y33" s="323"/>
      <c r="Z33" s="323"/>
      <c r="AA33" s="323"/>
      <c r="AB33" s="353"/>
      <c r="AC33" s="356">
        <v>11.5</v>
      </c>
      <c r="AD33" s="357"/>
      <c r="AE33" s="357"/>
      <c r="AF33" s="357"/>
      <c r="AG33" s="358"/>
      <c r="AH33" s="362">
        <f t="shared" ref="AH33" si="16">AC33</f>
        <v>11.5</v>
      </c>
      <c r="AI33" s="357"/>
      <c r="AJ33" s="357"/>
      <c r="AK33" s="363"/>
      <c r="AL33" s="356">
        <v>7.3</v>
      </c>
      <c r="AM33" s="357"/>
      <c r="AN33" s="357"/>
      <c r="AO33" s="357"/>
      <c r="AP33" s="358"/>
      <c r="AQ33" s="362">
        <f t="shared" ref="AQ33" si="17">AL33</f>
        <v>7.3</v>
      </c>
      <c r="AR33" s="357"/>
      <c r="AS33" s="357"/>
      <c r="AT33" s="366"/>
      <c r="AU33" s="424"/>
      <c r="AV33" s="414"/>
      <c r="AW33" s="414"/>
      <c r="AX33" s="414"/>
      <c r="AY33" s="414"/>
      <c r="AZ33" s="414"/>
      <c r="BA33" s="414"/>
      <c r="BB33" s="414"/>
      <c r="BC33" s="414"/>
      <c r="BD33" s="425"/>
      <c r="BE33" s="374"/>
      <c r="BF33" s="375"/>
      <c r="BG33" s="375"/>
      <c r="BH33" s="375"/>
      <c r="BI33" s="375"/>
      <c r="BJ33" s="376"/>
      <c r="BK33" s="375"/>
      <c r="BL33" s="375"/>
      <c r="BM33" s="375"/>
      <c r="BN33" s="375"/>
      <c r="BO33" s="375"/>
      <c r="BP33" s="375"/>
      <c r="BQ33" s="434"/>
      <c r="BR33" s="374"/>
      <c r="BS33" s="375"/>
      <c r="BT33" s="375"/>
      <c r="BU33" s="375"/>
      <c r="BV33" s="375"/>
      <c r="BW33" s="375"/>
      <c r="BX33" s="380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343"/>
      <c r="CN33" s="344"/>
      <c r="CO33" s="344"/>
      <c r="CP33" s="344"/>
      <c r="CQ33" s="344"/>
      <c r="CR33" s="344"/>
      <c r="CS33" s="344"/>
      <c r="CT33" s="344"/>
      <c r="CU33" s="344"/>
      <c r="CV33" s="344"/>
      <c r="CW33" s="344"/>
      <c r="CX33" s="344"/>
      <c r="CY33" s="344"/>
      <c r="CZ33" s="344"/>
      <c r="DA33" s="344"/>
      <c r="DB33" s="344"/>
      <c r="DC33" s="345"/>
      <c r="DD33" s="346"/>
      <c r="DE33" s="347"/>
      <c r="DF33" s="347"/>
      <c r="DG33" s="347"/>
      <c r="DH33" s="347"/>
      <c r="DI33" s="439"/>
      <c r="DJ33" s="436"/>
      <c r="DK33" s="437"/>
      <c r="DL33" s="437"/>
      <c r="DM33" s="437"/>
      <c r="DN33" s="437"/>
      <c r="DO33" s="437"/>
      <c r="DP33" s="437"/>
      <c r="DQ33" s="437"/>
      <c r="DR33" s="437"/>
      <c r="DS33" s="437"/>
      <c r="DT33" s="437"/>
      <c r="DU33" s="437"/>
      <c r="DV33" s="437"/>
      <c r="DW33" s="437"/>
      <c r="DX33" s="437"/>
      <c r="DY33" s="437"/>
      <c r="DZ33" s="437"/>
      <c r="EA33" s="287" t="s">
        <v>801</v>
      </c>
      <c r="EB33" s="287"/>
      <c r="EC33" s="287"/>
      <c r="ED33" s="287"/>
      <c r="EE33" s="287"/>
      <c r="EF33" s="287"/>
      <c r="EG33" s="287"/>
      <c r="EH33" s="287"/>
      <c r="EI33" s="287"/>
      <c r="EJ33" s="287"/>
      <c r="EK33" s="287"/>
      <c r="EL33" s="287"/>
      <c r="EM33" s="287"/>
      <c r="EN33" s="287"/>
      <c r="EO33" s="287"/>
      <c r="EP33" s="287"/>
      <c r="EQ33" s="287"/>
      <c r="ER33" s="403">
        <v>2.35</v>
      </c>
      <c r="ES33" s="403"/>
      <c r="ET33" s="403"/>
      <c r="EU33" s="403"/>
      <c r="EV33" s="403"/>
      <c r="EW33" s="403"/>
      <c r="EX33" s="403"/>
      <c r="EY33" s="403"/>
      <c r="EZ33" s="419">
        <v>5400</v>
      </c>
      <c r="FA33" s="419"/>
      <c r="FB33" s="419"/>
      <c r="FC33" s="419"/>
      <c r="FD33" s="419"/>
      <c r="FE33" s="419"/>
      <c r="FF33" s="419"/>
      <c r="FG33" s="420"/>
    </row>
    <row r="34" spans="2:163" ht="8.65" customHeight="1">
      <c r="B34" s="42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354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55"/>
      <c r="AC34" s="359"/>
      <c r="AD34" s="360"/>
      <c r="AE34" s="360"/>
      <c r="AF34" s="360"/>
      <c r="AG34" s="361"/>
      <c r="AH34" s="364"/>
      <c r="AI34" s="360"/>
      <c r="AJ34" s="360"/>
      <c r="AK34" s="365"/>
      <c r="AL34" s="359"/>
      <c r="AM34" s="360"/>
      <c r="AN34" s="360"/>
      <c r="AO34" s="360"/>
      <c r="AP34" s="361"/>
      <c r="AQ34" s="364"/>
      <c r="AR34" s="360"/>
      <c r="AS34" s="360"/>
      <c r="AT34" s="367"/>
      <c r="AU34" s="426"/>
      <c r="AV34" s="417"/>
      <c r="AW34" s="417"/>
      <c r="AX34" s="417"/>
      <c r="AY34" s="417"/>
      <c r="AZ34" s="417"/>
      <c r="BA34" s="417"/>
      <c r="BB34" s="417"/>
      <c r="BC34" s="417"/>
      <c r="BD34" s="427"/>
      <c r="BE34" s="374"/>
      <c r="BF34" s="375"/>
      <c r="BG34" s="375"/>
      <c r="BH34" s="375"/>
      <c r="BI34" s="375"/>
      <c r="BJ34" s="376"/>
      <c r="BK34" s="360"/>
      <c r="BL34" s="360"/>
      <c r="BM34" s="360"/>
      <c r="BN34" s="360"/>
      <c r="BO34" s="360"/>
      <c r="BP34" s="360"/>
      <c r="BQ34" s="365"/>
      <c r="BR34" s="374"/>
      <c r="BS34" s="375"/>
      <c r="BT34" s="375"/>
      <c r="BU34" s="375"/>
      <c r="BV34" s="375"/>
      <c r="BW34" s="375"/>
      <c r="BX34" s="380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343"/>
      <c r="CN34" s="344"/>
      <c r="CO34" s="344"/>
      <c r="CP34" s="344"/>
      <c r="CQ34" s="344"/>
      <c r="CR34" s="344"/>
      <c r="CS34" s="344"/>
      <c r="CT34" s="344"/>
      <c r="CU34" s="344"/>
      <c r="CV34" s="344"/>
      <c r="CW34" s="344"/>
      <c r="CX34" s="344"/>
      <c r="CY34" s="344"/>
      <c r="CZ34" s="344"/>
      <c r="DA34" s="344"/>
      <c r="DB34" s="344"/>
      <c r="DC34" s="345"/>
      <c r="DD34" s="346"/>
      <c r="DE34" s="347"/>
      <c r="DF34" s="347"/>
      <c r="DG34" s="347"/>
      <c r="DH34" s="347"/>
      <c r="DI34" s="439"/>
      <c r="DJ34" s="436"/>
      <c r="DK34" s="437"/>
      <c r="DL34" s="437"/>
      <c r="DM34" s="437"/>
      <c r="DN34" s="437"/>
      <c r="DO34" s="437"/>
      <c r="DP34" s="437"/>
      <c r="DQ34" s="437"/>
      <c r="DR34" s="437"/>
      <c r="DS34" s="437"/>
      <c r="DT34" s="437"/>
      <c r="DU34" s="437"/>
      <c r="DV34" s="437"/>
      <c r="DW34" s="437"/>
      <c r="DX34" s="437"/>
      <c r="DY34" s="437"/>
      <c r="DZ34" s="437"/>
      <c r="EA34" s="287"/>
      <c r="EB34" s="287"/>
      <c r="EC34" s="287"/>
      <c r="ED34" s="287"/>
      <c r="EE34" s="287"/>
      <c r="EF34" s="287"/>
      <c r="EG34" s="287"/>
      <c r="EH34" s="287"/>
      <c r="EI34" s="287"/>
      <c r="EJ34" s="287"/>
      <c r="EK34" s="287"/>
      <c r="EL34" s="287"/>
      <c r="EM34" s="287"/>
      <c r="EN34" s="287"/>
      <c r="EO34" s="287"/>
      <c r="EP34" s="287"/>
      <c r="EQ34" s="287"/>
      <c r="ER34" s="403"/>
      <c r="ES34" s="403"/>
      <c r="ET34" s="403"/>
      <c r="EU34" s="403"/>
      <c r="EV34" s="403"/>
      <c r="EW34" s="403"/>
      <c r="EX34" s="403"/>
      <c r="EY34" s="403"/>
      <c r="EZ34" s="419"/>
      <c r="FA34" s="419"/>
      <c r="FB34" s="419"/>
      <c r="FC34" s="419"/>
      <c r="FD34" s="419"/>
      <c r="FE34" s="419"/>
      <c r="FF34" s="419"/>
      <c r="FG34" s="420"/>
    </row>
    <row r="35" spans="2:163" ht="8.65" customHeight="1">
      <c r="B35" s="42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352" t="s">
        <v>782</v>
      </c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323"/>
      <c r="Y35" s="323"/>
      <c r="Z35" s="323"/>
      <c r="AA35" s="323"/>
      <c r="AB35" s="353"/>
      <c r="AC35" s="356">
        <v>11.2</v>
      </c>
      <c r="AD35" s="357"/>
      <c r="AE35" s="357"/>
      <c r="AF35" s="357"/>
      <c r="AG35" s="358"/>
      <c r="AH35" s="362">
        <f t="shared" ref="AH35" si="18">AC35</f>
        <v>11.2</v>
      </c>
      <c r="AI35" s="357"/>
      <c r="AJ35" s="357"/>
      <c r="AK35" s="363"/>
      <c r="AL35" s="356">
        <v>7.7</v>
      </c>
      <c r="AM35" s="357"/>
      <c r="AN35" s="357"/>
      <c r="AO35" s="357"/>
      <c r="AP35" s="358"/>
      <c r="AQ35" s="362">
        <f t="shared" ref="AQ35" si="19">AL35</f>
        <v>7.7</v>
      </c>
      <c r="AR35" s="357"/>
      <c r="AS35" s="357"/>
      <c r="AT35" s="366"/>
      <c r="AU35" s="422" t="s">
        <v>802</v>
      </c>
      <c r="AV35" s="411"/>
      <c r="AW35" s="411"/>
      <c r="AX35" s="411"/>
      <c r="AY35" s="411"/>
      <c r="AZ35" s="411"/>
      <c r="BA35" s="411"/>
      <c r="BB35" s="411"/>
      <c r="BC35" s="411"/>
      <c r="BD35" s="423"/>
      <c r="BE35" s="374"/>
      <c r="BF35" s="375"/>
      <c r="BG35" s="375"/>
      <c r="BH35" s="375"/>
      <c r="BI35" s="375"/>
      <c r="BJ35" s="376"/>
      <c r="BK35" s="357">
        <v>4.5</v>
      </c>
      <c r="BL35" s="357"/>
      <c r="BM35" s="357"/>
      <c r="BN35" s="357"/>
      <c r="BO35" s="357"/>
      <c r="BP35" s="357"/>
      <c r="BQ35" s="363"/>
      <c r="BR35" s="374"/>
      <c r="BS35" s="375"/>
      <c r="BT35" s="375"/>
      <c r="BU35" s="375"/>
      <c r="BV35" s="375"/>
      <c r="BW35" s="375"/>
      <c r="BX35" s="380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325"/>
      <c r="CN35" s="326"/>
      <c r="CO35" s="326"/>
      <c r="CP35" s="326"/>
      <c r="CQ35" s="326"/>
      <c r="CR35" s="326"/>
      <c r="CS35" s="326"/>
      <c r="CT35" s="326"/>
      <c r="CU35" s="326"/>
      <c r="CV35" s="326"/>
      <c r="CW35" s="326"/>
      <c r="CX35" s="326"/>
      <c r="CY35" s="326"/>
      <c r="CZ35" s="326"/>
      <c r="DA35" s="326"/>
      <c r="DB35" s="326"/>
      <c r="DC35" s="327"/>
      <c r="DD35" s="331"/>
      <c r="DE35" s="332"/>
      <c r="DF35" s="332"/>
      <c r="DG35" s="332"/>
      <c r="DH35" s="332"/>
      <c r="DI35" s="440"/>
      <c r="DJ35" s="436"/>
      <c r="DK35" s="437"/>
      <c r="DL35" s="437"/>
      <c r="DM35" s="437"/>
      <c r="DN35" s="437"/>
      <c r="DO35" s="437"/>
      <c r="DP35" s="437"/>
      <c r="DQ35" s="437"/>
      <c r="DR35" s="437"/>
      <c r="DS35" s="437"/>
      <c r="DT35" s="437"/>
      <c r="DU35" s="437"/>
      <c r="DV35" s="437"/>
      <c r="DW35" s="437"/>
      <c r="DX35" s="437"/>
      <c r="DY35" s="437"/>
      <c r="DZ35" s="437"/>
      <c r="EA35" s="287" t="s">
        <v>794</v>
      </c>
      <c r="EB35" s="287"/>
      <c r="EC35" s="287"/>
      <c r="ED35" s="287"/>
      <c r="EE35" s="287"/>
      <c r="EF35" s="287"/>
      <c r="EG35" s="287"/>
      <c r="EH35" s="287"/>
      <c r="EI35" s="287"/>
      <c r="EJ35" s="287"/>
      <c r="EK35" s="287"/>
      <c r="EL35" s="287"/>
      <c r="EM35" s="287"/>
      <c r="EN35" s="287"/>
      <c r="EO35" s="287"/>
      <c r="EP35" s="287"/>
      <c r="EQ35" s="287"/>
      <c r="ER35" s="403">
        <v>1.57</v>
      </c>
      <c r="ES35" s="403"/>
      <c r="ET35" s="403"/>
      <c r="EU35" s="403"/>
      <c r="EV35" s="403"/>
      <c r="EW35" s="403"/>
      <c r="EX35" s="403"/>
      <c r="EY35" s="403"/>
      <c r="EZ35" s="419">
        <v>4411</v>
      </c>
      <c r="FA35" s="419"/>
      <c r="FB35" s="419"/>
      <c r="FC35" s="419"/>
      <c r="FD35" s="419"/>
      <c r="FE35" s="419"/>
      <c r="FF35" s="419"/>
      <c r="FG35" s="420"/>
    </row>
    <row r="36" spans="2:163" ht="8.65" customHeight="1">
      <c r="B36" s="42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354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55"/>
      <c r="AC36" s="359"/>
      <c r="AD36" s="360"/>
      <c r="AE36" s="360"/>
      <c r="AF36" s="360"/>
      <c r="AG36" s="361"/>
      <c r="AH36" s="364"/>
      <c r="AI36" s="360"/>
      <c r="AJ36" s="360"/>
      <c r="AK36" s="365"/>
      <c r="AL36" s="359"/>
      <c r="AM36" s="360"/>
      <c r="AN36" s="360"/>
      <c r="AO36" s="360"/>
      <c r="AP36" s="361"/>
      <c r="AQ36" s="364"/>
      <c r="AR36" s="360"/>
      <c r="AS36" s="360"/>
      <c r="AT36" s="367"/>
      <c r="AU36" s="424"/>
      <c r="AV36" s="414"/>
      <c r="AW36" s="414"/>
      <c r="AX36" s="414"/>
      <c r="AY36" s="414"/>
      <c r="AZ36" s="414"/>
      <c r="BA36" s="414"/>
      <c r="BB36" s="414"/>
      <c r="BC36" s="414"/>
      <c r="BD36" s="425"/>
      <c r="BE36" s="374"/>
      <c r="BF36" s="375"/>
      <c r="BG36" s="375"/>
      <c r="BH36" s="375"/>
      <c r="BI36" s="375"/>
      <c r="BJ36" s="376"/>
      <c r="BK36" s="375"/>
      <c r="BL36" s="375"/>
      <c r="BM36" s="375"/>
      <c r="BN36" s="375"/>
      <c r="BO36" s="375"/>
      <c r="BP36" s="375"/>
      <c r="BQ36" s="434"/>
      <c r="BR36" s="374"/>
      <c r="BS36" s="375"/>
      <c r="BT36" s="375"/>
      <c r="BU36" s="375"/>
      <c r="BV36" s="375"/>
      <c r="BW36" s="375"/>
      <c r="BX36" s="380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343" t="s">
        <v>803</v>
      </c>
      <c r="CN36" s="344"/>
      <c r="CO36" s="344"/>
      <c r="CP36" s="344"/>
      <c r="CQ36" s="344"/>
      <c r="CR36" s="344"/>
      <c r="CS36" s="344"/>
      <c r="CT36" s="344"/>
      <c r="CU36" s="344"/>
      <c r="CV36" s="344"/>
      <c r="CW36" s="344"/>
      <c r="CX36" s="344"/>
      <c r="CY36" s="344"/>
      <c r="CZ36" s="344"/>
      <c r="DA36" s="344"/>
      <c r="DB36" s="344"/>
      <c r="DC36" s="345"/>
      <c r="DD36" s="346">
        <v>0.1</v>
      </c>
      <c r="DE36" s="347"/>
      <c r="DF36" s="347"/>
      <c r="DG36" s="347"/>
      <c r="DH36" s="347"/>
      <c r="DI36" s="439"/>
      <c r="DJ36" s="436"/>
      <c r="DK36" s="437"/>
      <c r="DL36" s="437"/>
      <c r="DM36" s="437"/>
      <c r="DN36" s="437"/>
      <c r="DO36" s="437"/>
      <c r="DP36" s="437"/>
      <c r="DQ36" s="437"/>
      <c r="DR36" s="437"/>
      <c r="DS36" s="437"/>
      <c r="DT36" s="437"/>
      <c r="DU36" s="437"/>
      <c r="DV36" s="437"/>
      <c r="DW36" s="437"/>
      <c r="DX36" s="437"/>
      <c r="DY36" s="437"/>
      <c r="DZ36" s="437"/>
      <c r="EA36" s="287"/>
      <c r="EB36" s="287"/>
      <c r="EC36" s="287"/>
      <c r="ED36" s="287"/>
      <c r="EE36" s="287"/>
      <c r="EF36" s="287"/>
      <c r="EG36" s="287"/>
      <c r="EH36" s="287"/>
      <c r="EI36" s="287"/>
      <c r="EJ36" s="287"/>
      <c r="EK36" s="287"/>
      <c r="EL36" s="287"/>
      <c r="EM36" s="287"/>
      <c r="EN36" s="287"/>
      <c r="EO36" s="287"/>
      <c r="EP36" s="287"/>
      <c r="EQ36" s="287"/>
      <c r="ER36" s="403"/>
      <c r="ES36" s="403"/>
      <c r="ET36" s="403"/>
      <c r="EU36" s="403"/>
      <c r="EV36" s="403"/>
      <c r="EW36" s="403"/>
      <c r="EX36" s="403"/>
      <c r="EY36" s="403"/>
      <c r="EZ36" s="419"/>
      <c r="FA36" s="419"/>
      <c r="FB36" s="419"/>
      <c r="FC36" s="419"/>
      <c r="FD36" s="419"/>
      <c r="FE36" s="419"/>
      <c r="FF36" s="419"/>
      <c r="FG36" s="420"/>
    </row>
    <row r="37" spans="2:163" ht="8.65" customHeight="1">
      <c r="B37" s="42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352" t="s">
        <v>787</v>
      </c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53"/>
      <c r="AC37" s="356">
        <v>10.4</v>
      </c>
      <c r="AD37" s="357"/>
      <c r="AE37" s="357"/>
      <c r="AF37" s="357"/>
      <c r="AG37" s="358"/>
      <c r="AH37" s="362">
        <f t="shared" ref="AH37" si="20">AC37</f>
        <v>10.4</v>
      </c>
      <c r="AI37" s="357"/>
      <c r="AJ37" s="357"/>
      <c r="AK37" s="363"/>
      <c r="AL37" s="356">
        <v>7.3</v>
      </c>
      <c r="AM37" s="357"/>
      <c r="AN37" s="357"/>
      <c r="AO37" s="357"/>
      <c r="AP37" s="358"/>
      <c r="AQ37" s="362">
        <f t="shared" ref="AQ37" si="21">AL37</f>
        <v>7.3</v>
      </c>
      <c r="AR37" s="357"/>
      <c r="AS37" s="357"/>
      <c r="AT37" s="366"/>
      <c r="AU37" s="424"/>
      <c r="AV37" s="414"/>
      <c r="AW37" s="414"/>
      <c r="AX37" s="414"/>
      <c r="AY37" s="414"/>
      <c r="AZ37" s="414"/>
      <c r="BA37" s="414"/>
      <c r="BB37" s="414"/>
      <c r="BC37" s="414"/>
      <c r="BD37" s="425"/>
      <c r="BE37" s="374"/>
      <c r="BF37" s="375"/>
      <c r="BG37" s="375"/>
      <c r="BH37" s="375"/>
      <c r="BI37" s="375"/>
      <c r="BJ37" s="376"/>
      <c r="BK37" s="375"/>
      <c r="BL37" s="375"/>
      <c r="BM37" s="375"/>
      <c r="BN37" s="375"/>
      <c r="BO37" s="375"/>
      <c r="BP37" s="375"/>
      <c r="BQ37" s="434"/>
      <c r="BR37" s="374"/>
      <c r="BS37" s="375"/>
      <c r="BT37" s="375"/>
      <c r="BU37" s="375"/>
      <c r="BV37" s="375"/>
      <c r="BW37" s="375"/>
      <c r="BX37" s="380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343"/>
      <c r="CN37" s="344"/>
      <c r="CO37" s="344"/>
      <c r="CP37" s="344"/>
      <c r="CQ37" s="344"/>
      <c r="CR37" s="344"/>
      <c r="CS37" s="344"/>
      <c r="CT37" s="344"/>
      <c r="CU37" s="344"/>
      <c r="CV37" s="344"/>
      <c r="CW37" s="344"/>
      <c r="CX37" s="344"/>
      <c r="CY37" s="344"/>
      <c r="CZ37" s="344"/>
      <c r="DA37" s="344"/>
      <c r="DB37" s="344"/>
      <c r="DC37" s="345"/>
      <c r="DD37" s="346"/>
      <c r="DE37" s="347"/>
      <c r="DF37" s="347"/>
      <c r="DG37" s="347"/>
      <c r="DH37" s="347"/>
      <c r="DI37" s="439"/>
      <c r="DJ37" s="436"/>
      <c r="DK37" s="437"/>
      <c r="DL37" s="437"/>
      <c r="DM37" s="437"/>
      <c r="DN37" s="437"/>
      <c r="DO37" s="437"/>
      <c r="DP37" s="437"/>
      <c r="DQ37" s="437"/>
      <c r="DR37" s="437"/>
      <c r="DS37" s="437"/>
      <c r="DT37" s="437"/>
      <c r="DU37" s="437"/>
      <c r="DV37" s="437"/>
      <c r="DW37" s="437"/>
      <c r="DX37" s="437"/>
      <c r="DY37" s="437"/>
      <c r="DZ37" s="437"/>
      <c r="EA37" s="287" t="s">
        <v>796</v>
      </c>
      <c r="EB37" s="287"/>
      <c r="EC37" s="287"/>
      <c r="ED37" s="287"/>
      <c r="EE37" s="287"/>
      <c r="EF37" s="287"/>
      <c r="EG37" s="287"/>
      <c r="EH37" s="287"/>
      <c r="EI37" s="287"/>
      <c r="EJ37" s="287"/>
      <c r="EK37" s="287"/>
      <c r="EL37" s="287"/>
      <c r="EM37" s="287"/>
      <c r="EN37" s="287"/>
      <c r="EO37" s="287"/>
      <c r="EP37" s="287"/>
      <c r="EQ37" s="287"/>
      <c r="ER37" s="403">
        <v>1.2</v>
      </c>
      <c r="ES37" s="403"/>
      <c r="ET37" s="403"/>
      <c r="EU37" s="403"/>
      <c r="EV37" s="403"/>
      <c r="EW37" s="403"/>
      <c r="EX37" s="403"/>
      <c r="EY37" s="403"/>
      <c r="EZ37" s="419">
        <v>3250</v>
      </c>
      <c r="FA37" s="419"/>
      <c r="FB37" s="419"/>
      <c r="FC37" s="419"/>
      <c r="FD37" s="419"/>
      <c r="FE37" s="419"/>
      <c r="FF37" s="419"/>
      <c r="FG37" s="420"/>
    </row>
    <row r="38" spans="2:163" ht="8.65" customHeight="1">
      <c r="B38" s="426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354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55"/>
      <c r="AC38" s="359"/>
      <c r="AD38" s="360"/>
      <c r="AE38" s="360"/>
      <c r="AF38" s="360"/>
      <c r="AG38" s="361"/>
      <c r="AH38" s="364"/>
      <c r="AI38" s="360"/>
      <c r="AJ38" s="360"/>
      <c r="AK38" s="365"/>
      <c r="AL38" s="359"/>
      <c r="AM38" s="360"/>
      <c r="AN38" s="360"/>
      <c r="AO38" s="360"/>
      <c r="AP38" s="361"/>
      <c r="AQ38" s="364"/>
      <c r="AR38" s="360"/>
      <c r="AS38" s="360"/>
      <c r="AT38" s="367"/>
      <c r="AU38" s="426"/>
      <c r="AV38" s="417"/>
      <c r="AW38" s="417"/>
      <c r="AX38" s="417"/>
      <c r="AY38" s="417"/>
      <c r="AZ38" s="417"/>
      <c r="BA38" s="417"/>
      <c r="BB38" s="417"/>
      <c r="BC38" s="417"/>
      <c r="BD38" s="427"/>
      <c r="BE38" s="359"/>
      <c r="BF38" s="360"/>
      <c r="BG38" s="360"/>
      <c r="BH38" s="360"/>
      <c r="BI38" s="360"/>
      <c r="BJ38" s="361"/>
      <c r="BK38" s="375"/>
      <c r="BL38" s="375"/>
      <c r="BM38" s="375"/>
      <c r="BN38" s="375"/>
      <c r="BO38" s="375"/>
      <c r="BP38" s="375"/>
      <c r="BQ38" s="434"/>
      <c r="BR38" s="359"/>
      <c r="BS38" s="360"/>
      <c r="BT38" s="360"/>
      <c r="BU38" s="360"/>
      <c r="BV38" s="360"/>
      <c r="BW38" s="360"/>
      <c r="BX38" s="367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343"/>
      <c r="CN38" s="344"/>
      <c r="CO38" s="344"/>
      <c r="CP38" s="344"/>
      <c r="CQ38" s="344"/>
      <c r="CR38" s="344"/>
      <c r="CS38" s="344"/>
      <c r="CT38" s="344"/>
      <c r="CU38" s="344"/>
      <c r="CV38" s="344"/>
      <c r="CW38" s="344"/>
      <c r="CX38" s="344"/>
      <c r="CY38" s="344"/>
      <c r="CZ38" s="344"/>
      <c r="DA38" s="344"/>
      <c r="DB38" s="344"/>
      <c r="DC38" s="345"/>
      <c r="DD38" s="346"/>
      <c r="DE38" s="347"/>
      <c r="DF38" s="347"/>
      <c r="DG38" s="347"/>
      <c r="DH38" s="347"/>
      <c r="DI38" s="439"/>
      <c r="DJ38" s="436"/>
      <c r="DK38" s="437"/>
      <c r="DL38" s="437"/>
      <c r="DM38" s="437"/>
      <c r="DN38" s="437"/>
      <c r="DO38" s="437"/>
      <c r="DP38" s="437"/>
      <c r="DQ38" s="437"/>
      <c r="DR38" s="437"/>
      <c r="DS38" s="437"/>
      <c r="DT38" s="437"/>
      <c r="DU38" s="437"/>
      <c r="DV38" s="437"/>
      <c r="DW38" s="437"/>
      <c r="DX38" s="437"/>
      <c r="DY38" s="437"/>
      <c r="DZ38" s="437"/>
      <c r="EA38" s="287"/>
      <c r="EB38" s="287"/>
      <c r="EC38" s="287"/>
      <c r="ED38" s="287"/>
      <c r="EE38" s="287"/>
      <c r="EF38" s="287"/>
      <c r="EG38" s="287"/>
      <c r="EH38" s="287"/>
      <c r="EI38" s="287"/>
      <c r="EJ38" s="287"/>
      <c r="EK38" s="287"/>
      <c r="EL38" s="287"/>
      <c r="EM38" s="287"/>
      <c r="EN38" s="287"/>
      <c r="EO38" s="287"/>
      <c r="EP38" s="287"/>
      <c r="EQ38" s="287"/>
      <c r="ER38" s="403"/>
      <c r="ES38" s="403"/>
      <c r="ET38" s="403"/>
      <c r="EU38" s="403"/>
      <c r="EV38" s="403"/>
      <c r="EW38" s="403"/>
      <c r="EX38" s="403"/>
      <c r="EY38" s="403"/>
      <c r="EZ38" s="419"/>
      <c r="FA38" s="419"/>
      <c r="FB38" s="419"/>
      <c r="FC38" s="419"/>
      <c r="FD38" s="419"/>
      <c r="FE38" s="419"/>
      <c r="FF38" s="419"/>
      <c r="FG38" s="420"/>
    </row>
    <row r="39" spans="2:163" ht="8.65" customHeight="1">
      <c r="B39" s="368" t="s">
        <v>804</v>
      </c>
      <c r="C39" s="323"/>
      <c r="D39" s="323"/>
      <c r="E39" s="323"/>
      <c r="F39" s="323"/>
      <c r="G39" s="323"/>
      <c r="H39" s="323"/>
      <c r="I39" s="323"/>
      <c r="J39" s="323"/>
      <c r="K39" s="323"/>
      <c r="L39" s="323"/>
      <c r="M39" s="352" t="s">
        <v>774</v>
      </c>
      <c r="N39" s="323"/>
      <c r="O39" s="323"/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53"/>
      <c r="AC39" s="356">
        <v>11.2</v>
      </c>
      <c r="AD39" s="357"/>
      <c r="AE39" s="357"/>
      <c r="AF39" s="357"/>
      <c r="AG39" s="358"/>
      <c r="AH39" s="362">
        <f t="shared" ref="AH39" si="22">AC39</f>
        <v>11.2</v>
      </c>
      <c r="AI39" s="357"/>
      <c r="AJ39" s="357"/>
      <c r="AK39" s="363"/>
      <c r="AL39" s="356">
        <v>7.6</v>
      </c>
      <c r="AM39" s="357"/>
      <c r="AN39" s="357"/>
      <c r="AO39" s="357"/>
      <c r="AP39" s="358"/>
      <c r="AQ39" s="362">
        <f t="shared" ref="AQ39" si="23">AL39</f>
        <v>7.6</v>
      </c>
      <c r="AR39" s="357"/>
      <c r="AS39" s="357"/>
      <c r="AT39" s="366"/>
      <c r="AU39" s="422" t="s">
        <v>798</v>
      </c>
      <c r="AV39" s="411"/>
      <c r="AW39" s="411"/>
      <c r="AX39" s="411"/>
      <c r="AY39" s="411"/>
      <c r="AZ39" s="411"/>
      <c r="BA39" s="411"/>
      <c r="BB39" s="411"/>
      <c r="BC39" s="411"/>
      <c r="BD39" s="423"/>
      <c r="BE39" s="356">
        <v>5</v>
      </c>
      <c r="BF39" s="357"/>
      <c r="BG39" s="357"/>
      <c r="BH39" s="357"/>
      <c r="BI39" s="357"/>
      <c r="BJ39" s="358"/>
      <c r="BK39" s="375"/>
      <c r="BL39" s="375"/>
      <c r="BM39" s="375"/>
      <c r="BN39" s="375"/>
      <c r="BO39" s="375"/>
      <c r="BP39" s="375"/>
      <c r="BQ39" s="434"/>
      <c r="BR39" s="356">
        <v>10</v>
      </c>
      <c r="BS39" s="357"/>
      <c r="BT39" s="357"/>
      <c r="BU39" s="357"/>
      <c r="BV39" s="357"/>
      <c r="BW39" s="357"/>
      <c r="BX39" s="366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343"/>
      <c r="CN39" s="344"/>
      <c r="CO39" s="344"/>
      <c r="CP39" s="344"/>
      <c r="CQ39" s="344"/>
      <c r="CR39" s="344"/>
      <c r="CS39" s="344"/>
      <c r="CT39" s="344"/>
      <c r="CU39" s="344"/>
      <c r="CV39" s="344"/>
      <c r="CW39" s="344"/>
      <c r="CX39" s="344"/>
      <c r="CY39" s="344"/>
      <c r="CZ39" s="344"/>
      <c r="DA39" s="344"/>
      <c r="DB39" s="344"/>
      <c r="DC39" s="345"/>
      <c r="DD39" s="346"/>
      <c r="DE39" s="347"/>
      <c r="DF39" s="347"/>
      <c r="DG39" s="347"/>
      <c r="DH39" s="347"/>
      <c r="DI39" s="439"/>
      <c r="DJ39" s="431" t="s">
        <v>805</v>
      </c>
      <c r="DK39" s="395"/>
      <c r="DL39" s="395"/>
      <c r="DM39" s="395"/>
      <c r="DN39" s="395"/>
      <c r="DO39" s="395"/>
      <c r="DP39" s="396"/>
      <c r="DQ39" s="394" t="s">
        <v>806</v>
      </c>
      <c r="DR39" s="395"/>
      <c r="DS39" s="395"/>
      <c r="DT39" s="395"/>
      <c r="DU39" s="395"/>
      <c r="DV39" s="395"/>
      <c r="DW39" s="395"/>
      <c r="DX39" s="395"/>
      <c r="DY39" s="395"/>
      <c r="DZ39" s="396"/>
      <c r="EA39" s="287" t="s">
        <v>786</v>
      </c>
      <c r="EB39" s="287"/>
      <c r="EC39" s="287"/>
      <c r="ED39" s="287"/>
      <c r="EE39" s="287"/>
      <c r="EF39" s="287"/>
      <c r="EG39" s="287"/>
      <c r="EH39" s="287"/>
      <c r="EI39" s="287"/>
      <c r="EJ39" s="287"/>
      <c r="EK39" s="287"/>
      <c r="EL39" s="287"/>
      <c r="EM39" s="287"/>
      <c r="EN39" s="287"/>
      <c r="EO39" s="287"/>
      <c r="EP39" s="287"/>
      <c r="EQ39" s="287"/>
      <c r="ER39" s="403">
        <v>1.97</v>
      </c>
      <c r="ES39" s="403"/>
      <c r="ET39" s="403"/>
      <c r="EU39" s="403"/>
      <c r="EV39" s="403"/>
      <c r="EW39" s="403"/>
      <c r="EX39" s="403"/>
      <c r="EY39" s="403"/>
      <c r="EZ39" s="306"/>
      <c r="FA39" s="306"/>
      <c r="FB39" s="306"/>
      <c r="FC39" s="306"/>
      <c r="FD39" s="306"/>
      <c r="FE39" s="306"/>
      <c r="FF39" s="306"/>
      <c r="FG39" s="307"/>
    </row>
    <row r="40" spans="2:163" ht="8.65" customHeight="1">
      <c r="B40" s="369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54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55"/>
      <c r="AC40" s="359"/>
      <c r="AD40" s="360"/>
      <c r="AE40" s="360"/>
      <c r="AF40" s="360"/>
      <c r="AG40" s="361"/>
      <c r="AH40" s="364"/>
      <c r="AI40" s="360"/>
      <c r="AJ40" s="360"/>
      <c r="AK40" s="365"/>
      <c r="AL40" s="359"/>
      <c r="AM40" s="360"/>
      <c r="AN40" s="360"/>
      <c r="AO40" s="360"/>
      <c r="AP40" s="361"/>
      <c r="AQ40" s="364"/>
      <c r="AR40" s="360"/>
      <c r="AS40" s="360"/>
      <c r="AT40" s="367"/>
      <c r="AU40" s="424"/>
      <c r="AV40" s="414"/>
      <c r="AW40" s="414"/>
      <c r="AX40" s="414"/>
      <c r="AY40" s="414"/>
      <c r="AZ40" s="414"/>
      <c r="BA40" s="414"/>
      <c r="BB40" s="414"/>
      <c r="BC40" s="414"/>
      <c r="BD40" s="425"/>
      <c r="BE40" s="374"/>
      <c r="BF40" s="375"/>
      <c r="BG40" s="375"/>
      <c r="BH40" s="375"/>
      <c r="BI40" s="375"/>
      <c r="BJ40" s="376"/>
      <c r="BK40" s="375"/>
      <c r="BL40" s="375"/>
      <c r="BM40" s="375"/>
      <c r="BN40" s="375"/>
      <c r="BO40" s="375"/>
      <c r="BP40" s="375"/>
      <c r="BQ40" s="434"/>
      <c r="BR40" s="374"/>
      <c r="BS40" s="375"/>
      <c r="BT40" s="375"/>
      <c r="BU40" s="375"/>
      <c r="BV40" s="375"/>
      <c r="BW40" s="375"/>
      <c r="BX40" s="380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325"/>
      <c r="CN40" s="326"/>
      <c r="CO40" s="326"/>
      <c r="CP40" s="326"/>
      <c r="CQ40" s="326"/>
      <c r="CR40" s="326"/>
      <c r="CS40" s="326"/>
      <c r="CT40" s="326"/>
      <c r="CU40" s="326"/>
      <c r="CV40" s="326"/>
      <c r="CW40" s="326"/>
      <c r="CX40" s="326"/>
      <c r="CY40" s="326"/>
      <c r="CZ40" s="326"/>
      <c r="DA40" s="326"/>
      <c r="DB40" s="326"/>
      <c r="DC40" s="327"/>
      <c r="DD40" s="331"/>
      <c r="DE40" s="332"/>
      <c r="DF40" s="332"/>
      <c r="DG40" s="332"/>
      <c r="DH40" s="332"/>
      <c r="DI40" s="440"/>
      <c r="DJ40" s="432"/>
      <c r="DK40" s="398"/>
      <c r="DL40" s="398"/>
      <c r="DM40" s="398"/>
      <c r="DN40" s="398"/>
      <c r="DO40" s="398"/>
      <c r="DP40" s="399"/>
      <c r="DQ40" s="397"/>
      <c r="DR40" s="398"/>
      <c r="DS40" s="398"/>
      <c r="DT40" s="398"/>
      <c r="DU40" s="398"/>
      <c r="DV40" s="398"/>
      <c r="DW40" s="398"/>
      <c r="DX40" s="398"/>
      <c r="DY40" s="398"/>
      <c r="DZ40" s="399"/>
      <c r="EA40" s="287"/>
      <c r="EB40" s="287"/>
      <c r="EC40" s="287"/>
      <c r="ED40" s="287"/>
      <c r="EE40" s="287"/>
      <c r="EF40" s="287"/>
      <c r="EG40" s="287"/>
      <c r="EH40" s="287"/>
      <c r="EI40" s="287"/>
      <c r="EJ40" s="287"/>
      <c r="EK40" s="287"/>
      <c r="EL40" s="287"/>
      <c r="EM40" s="287"/>
      <c r="EN40" s="287"/>
      <c r="EO40" s="287"/>
      <c r="EP40" s="287"/>
      <c r="EQ40" s="287"/>
      <c r="ER40" s="403"/>
      <c r="ES40" s="403"/>
      <c r="ET40" s="403"/>
      <c r="EU40" s="403"/>
      <c r="EV40" s="403"/>
      <c r="EW40" s="403"/>
      <c r="EX40" s="403"/>
      <c r="EY40" s="403"/>
      <c r="EZ40" s="306"/>
      <c r="FA40" s="306"/>
      <c r="FB40" s="306"/>
      <c r="FC40" s="306"/>
      <c r="FD40" s="306"/>
      <c r="FE40" s="306"/>
      <c r="FF40" s="306"/>
      <c r="FG40" s="307"/>
    </row>
    <row r="41" spans="2:163" ht="8.65" customHeight="1">
      <c r="B41" s="369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52" t="s">
        <v>781</v>
      </c>
      <c r="N41" s="323"/>
      <c r="O41" s="323"/>
      <c r="P41" s="323"/>
      <c r="Q41" s="323"/>
      <c r="R41" s="323"/>
      <c r="S41" s="323"/>
      <c r="T41" s="323"/>
      <c r="U41" s="323"/>
      <c r="V41" s="323"/>
      <c r="W41" s="323"/>
      <c r="X41" s="323"/>
      <c r="Y41" s="323"/>
      <c r="Z41" s="323"/>
      <c r="AA41" s="323"/>
      <c r="AB41" s="353"/>
      <c r="AC41" s="356">
        <v>11.1</v>
      </c>
      <c r="AD41" s="357"/>
      <c r="AE41" s="357"/>
      <c r="AF41" s="357"/>
      <c r="AG41" s="358"/>
      <c r="AH41" s="362">
        <f t="shared" ref="AH41" si="24">AC41</f>
        <v>11.1</v>
      </c>
      <c r="AI41" s="357"/>
      <c r="AJ41" s="357"/>
      <c r="AK41" s="363"/>
      <c r="AL41" s="356">
        <v>7.4</v>
      </c>
      <c r="AM41" s="357"/>
      <c r="AN41" s="357"/>
      <c r="AO41" s="357"/>
      <c r="AP41" s="358"/>
      <c r="AQ41" s="362">
        <f t="shared" ref="AQ41" si="25">AL41</f>
        <v>7.4</v>
      </c>
      <c r="AR41" s="357"/>
      <c r="AS41" s="357"/>
      <c r="AT41" s="366"/>
      <c r="AU41" s="424"/>
      <c r="AV41" s="414"/>
      <c r="AW41" s="414"/>
      <c r="AX41" s="414"/>
      <c r="AY41" s="414"/>
      <c r="AZ41" s="414"/>
      <c r="BA41" s="414"/>
      <c r="BB41" s="414"/>
      <c r="BC41" s="414"/>
      <c r="BD41" s="425"/>
      <c r="BE41" s="374"/>
      <c r="BF41" s="375"/>
      <c r="BG41" s="375"/>
      <c r="BH41" s="375"/>
      <c r="BI41" s="375"/>
      <c r="BJ41" s="376"/>
      <c r="BK41" s="375"/>
      <c r="BL41" s="375"/>
      <c r="BM41" s="375"/>
      <c r="BN41" s="375"/>
      <c r="BO41" s="375"/>
      <c r="BP41" s="375"/>
      <c r="BQ41" s="434"/>
      <c r="BR41" s="374"/>
      <c r="BS41" s="375"/>
      <c r="BT41" s="375"/>
      <c r="BU41" s="375"/>
      <c r="BV41" s="375"/>
      <c r="BW41" s="375"/>
      <c r="BX41" s="380"/>
      <c r="BY41" s="428" t="s">
        <v>807</v>
      </c>
      <c r="BZ41" s="429"/>
      <c r="CA41" s="429"/>
      <c r="CB41" s="429"/>
      <c r="CC41" s="429"/>
      <c r="CD41" s="429"/>
      <c r="CE41" s="429"/>
      <c r="CF41" s="429"/>
      <c r="CG41" s="429"/>
      <c r="CH41" s="429"/>
      <c r="CI41" s="429"/>
      <c r="CJ41" s="429"/>
      <c r="CK41" s="429"/>
      <c r="CL41" s="429"/>
      <c r="CM41" s="429"/>
      <c r="CN41" s="429"/>
      <c r="CO41" s="429"/>
      <c r="CP41" s="429"/>
      <c r="CQ41" s="429"/>
      <c r="CR41" s="429"/>
      <c r="CS41" s="429"/>
      <c r="CT41" s="429"/>
      <c r="CU41" s="429"/>
      <c r="CV41" s="429"/>
      <c r="CW41" s="429"/>
      <c r="CX41" s="429"/>
      <c r="CY41" s="429"/>
      <c r="CZ41" s="429"/>
      <c r="DA41" s="429"/>
      <c r="DB41" s="429"/>
      <c r="DC41" s="429"/>
      <c r="DD41" s="429"/>
      <c r="DE41" s="429"/>
      <c r="DF41" s="429"/>
      <c r="DG41" s="429"/>
      <c r="DH41" s="429"/>
      <c r="DI41" s="430"/>
      <c r="DJ41" s="432"/>
      <c r="DK41" s="398"/>
      <c r="DL41" s="398"/>
      <c r="DM41" s="398"/>
      <c r="DN41" s="398"/>
      <c r="DO41" s="398"/>
      <c r="DP41" s="399"/>
      <c r="DQ41" s="397"/>
      <c r="DR41" s="398"/>
      <c r="DS41" s="398"/>
      <c r="DT41" s="398"/>
      <c r="DU41" s="398"/>
      <c r="DV41" s="398"/>
      <c r="DW41" s="398"/>
      <c r="DX41" s="398"/>
      <c r="DY41" s="398"/>
      <c r="DZ41" s="399"/>
      <c r="EA41" s="287" t="s">
        <v>789</v>
      </c>
      <c r="EB41" s="287"/>
      <c r="EC41" s="287"/>
      <c r="ED41" s="287"/>
      <c r="EE41" s="287"/>
      <c r="EF41" s="287"/>
      <c r="EG41" s="287"/>
      <c r="EH41" s="287"/>
      <c r="EI41" s="287"/>
      <c r="EJ41" s="287"/>
      <c r="EK41" s="287"/>
      <c r="EL41" s="287"/>
      <c r="EM41" s="287"/>
      <c r="EN41" s="287"/>
      <c r="EO41" s="287"/>
      <c r="EP41" s="287"/>
      <c r="EQ41" s="287"/>
      <c r="ER41" s="403">
        <v>2.1</v>
      </c>
      <c r="ES41" s="403"/>
      <c r="ET41" s="403"/>
      <c r="EU41" s="403"/>
      <c r="EV41" s="403"/>
      <c r="EW41" s="403"/>
      <c r="EX41" s="403"/>
      <c r="EY41" s="403"/>
      <c r="EZ41" s="306"/>
      <c r="FA41" s="306"/>
      <c r="FB41" s="306"/>
      <c r="FC41" s="306"/>
      <c r="FD41" s="306"/>
      <c r="FE41" s="306"/>
      <c r="FF41" s="306"/>
      <c r="FG41" s="307"/>
    </row>
    <row r="42" spans="2:163" ht="8.65" customHeight="1">
      <c r="B42" s="369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54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55"/>
      <c r="AC42" s="359"/>
      <c r="AD42" s="360"/>
      <c r="AE42" s="360"/>
      <c r="AF42" s="360"/>
      <c r="AG42" s="361"/>
      <c r="AH42" s="364"/>
      <c r="AI42" s="360"/>
      <c r="AJ42" s="360"/>
      <c r="AK42" s="365"/>
      <c r="AL42" s="359"/>
      <c r="AM42" s="360"/>
      <c r="AN42" s="360"/>
      <c r="AO42" s="360"/>
      <c r="AP42" s="361"/>
      <c r="AQ42" s="364"/>
      <c r="AR42" s="360"/>
      <c r="AS42" s="360"/>
      <c r="AT42" s="367"/>
      <c r="AU42" s="424"/>
      <c r="AV42" s="414"/>
      <c r="AW42" s="414"/>
      <c r="AX42" s="414"/>
      <c r="AY42" s="414"/>
      <c r="AZ42" s="414"/>
      <c r="BA42" s="414"/>
      <c r="BB42" s="414"/>
      <c r="BC42" s="414"/>
      <c r="BD42" s="425"/>
      <c r="BE42" s="374"/>
      <c r="BF42" s="375"/>
      <c r="BG42" s="375"/>
      <c r="BH42" s="375"/>
      <c r="BI42" s="375"/>
      <c r="BJ42" s="376"/>
      <c r="BK42" s="375"/>
      <c r="BL42" s="375"/>
      <c r="BM42" s="375"/>
      <c r="BN42" s="375"/>
      <c r="BO42" s="375"/>
      <c r="BP42" s="375"/>
      <c r="BQ42" s="434"/>
      <c r="BR42" s="374"/>
      <c r="BS42" s="375"/>
      <c r="BT42" s="375"/>
      <c r="BU42" s="375"/>
      <c r="BV42" s="375"/>
      <c r="BW42" s="375"/>
      <c r="BX42" s="380"/>
      <c r="BY42" s="262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4"/>
      <c r="DJ42" s="432"/>
      <c r="DK42" s="398"/>
      <c r="DL42" s="398"/>
      <c r="DM42" s="398"/>
      <c r="DN42" s="398"/>
      <c r="DO42" s="398"/>
      <c r="DP42" s="399"/>
      <c r="DQ42" s="397"/>
      <c r="DR42" s="398"/>
      <c r="DS42" s="398"/>
      <c r="DT42" s="398"/>
      <c r="DU42" s="398"/>
      <c r="DV42" s="398"/>
      <c r="DW42" s="398"/>
      <c r="DX42" s="398"/>
      <c r="DY42" s="398"/>
      <c r="DZ42" s="399"/>
      <c r="EA42" s="287"/>
      <c r="EB42" s="287"/>
      <c r="EC42" s="287"/>
      <c r="ED42" s="287"/>
      <c r="EE42" s="287"/>
      <c r="EF42" s="287"/>
      <c r="EG42" s="287"/>
      <c r="EH42" s="287"/>
      <c r="EI42" s="287"/>
      <c r="EJ42" s="287"/>
      <c r="EK42" s="287"/>
      <c r="EL42" s="287"/>
      <c r="EM42" s="287"/>
      <c r="EN42" s="287"/>
      <c r="EO42" s="287"/>
      <c r="EP42" s="287"/>
      <c r="EQ42" s="287"/>
      <c r="ER42" s="403"/>
      <c r="ES42" s="403"/>
      <c r="ET42" s="403"/>
      <c r="EU42" s="403"/>
      <c r="EV42" s="403"/>
      <c r="EW42" s="403"/>
      <c r="EX42" s="403"/>
      <c r="EY42" s="403"/>
      <c r="EZ42" s="306"/>
      <c r="FA42" s="306"/>
      <c r="FB42" s="306"/>
      <c r="FC42" s="306"/>
      <c r="FD42" s="306"/>
      <c r="FE42" s="306"/>
      <c r="FF42" s="306"/>
      <c r="FG42" s="307"/>
    </row>
    <row r="43" spans="2:163" ht="8.65" customHeight="1">
      <c r="B43" s="369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52" t="s">
        <v>782</v>
      </c>
      <c r="N43" s="323"/>
      <c r="O43" s="323"/>
      <c r="P43" s="323"/>
      <c r="Q43" s="323"/>
      <c r="R43" s="323"/>
      <c r="S43" s="323"/>
      <c r="T43" s="323"/>
      <c r="U43" s="323"/>
      <c r="V43" s="323"/>
      <c r="W43" s="323"/>
      <c r="X43" s="323"/>
      <c r="Y43" s="323"/>
      <c r="Z43" s="323"/>
      <c r="AA43" s="323"/>
      <c r="AB43" s="353"/>
      <c r="AC43" s="356">
        <v>10.8</v>
      </c>
      <c r="AD43" s="357"/>
      <c r="AE43" s="357"/>
      <c r="AF43" s="357"/>
      <c r="AG43" s="358"/>
      <c r="AH43" s="362">
        <f t="shared" ref="AH43" si="26">AC43</f>
        <v>10.8</v>
      </c>
      <c r="AI43" s="357"/>
      <c r="AJ43" s="357"/>
      <c r="AK43" s="363"/>
      <c r="AL43" s="356">
        <v>7.8</v>
      </c>
      <c r="AM43" s="357"/>
      <c r="AN43" s="357"/>
      <c r="AO43" s="357"/>
      <c r="AP43" s="358"/>
      <c r="AQ43" s="362">
        <f t="shared" ref="AQ43" si="27">AL43</f>
        <v>7.8</v>
      </c>
      <c r="AR43" s="357"/>
      <c r="AS43" s="357"/>
      <c r="AT43" s="366"/>
      <c r="AU43" s="424"/>
      <c r="AV43" s="414"/>
      <c r="AW43" s="414"/>
      <c r="AX43" s="414"/>
      <c r="AY43" s="414"/>
      <c r="AZ43" s="414"/>
      <c r="BA43" s="414"/>
      <c r="BB43" s="414"/>
      <c r="BC43" s="414"/>
      <c r="BD43" s="425"/>
      <c r="BE43" s="374"/>
      <c r="BF43" s="375"/>
      <c r="BG43" s="375"/>
      <c r="BH43" s="375"/>
      <c r="BI43" s="375"/>
      <c r="BJ43" s="376"/>
      <c r="BK43" s="375"/>
      <c r="BL43" s="375"/>
      <c r="BM43" s="375"/>
      <c r="BN43" s="375"/>
      <c r="BO43" s="375"/>
      <c r="BP43" s="375"/>
      <c r="BQ43" s="434"/>
      <c r="BR43" s="374"/>
      <c r="BS43" s="375"/>
      <c r="BT43" s="375"/>
      <c r="BU43" s="375"/>
      <c r="BV43" s="375"/>
      <c r="BW43" s="375"/>
      <c r="BX43" s="380"/>
      <c r="BY43" s="262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4"/>
      <c r="DJ43" s="432"/>
      <c r="DK43" s="398"/>
      <c r="DL43" s="398"/>
      <c r="DM43" s="398"/>
      <c r="DN43" s="398"/>
      <c r="DO43" s="398"/>
      <c r="DP43" s="399"/>
      <c r="DQ43" s="397"/>
      <c r="DR43" s="398"/>
      <c r="DS43" s="398"/>
      <c r="DT43" s="398"/>
      <c r="DU43" s="398"/>
      <c r="DV43" s="398"/>
      <c r="DW43" s="398"/>
      <c r="DX43" s="398"/>
      <c r="DY43" s="398"/>
      <c r="DZ43" s="399"/>
      <c r="EA43" s="287" t="s">
        <v>801</v>
      </c>
      <c r="EB43" s="287"/>
      <c r="EC43" s="287"/>
      <c r="ED43" s="287"/>
      <c r="EE43" s="287"/>
      <c r="EF43" s="287"/>
      <c r="EG43" s="287"/>
      <c r="EH43" s="287"/>
      <c r="EI43" s="287"/>
      <c r="EJ43" s="287"/>
      <c r="EK43" s="287"/>
      <c r="EL43" s="287"/>
      <c r="EM43" s="287"/>
      <c r="EN43" s="287"/>
      <c r="EO43" s="287"/>
      <c r="EP43" s="287"/>
      <c r="EQ43" s="287"/>
      <c r="ER43" s="403">
        <v>2.44</v>
      </c>
      <c r="ES43" s="403"/>
      <c r="ET43" s="403"/>
      <c r="EU43" s="403"/>
      <c r="EV43" s="403"/>
      <c r="EW43" s="403"/>
      <c r="EX43" s="403"/>
      <c r="EY43" s="403"/>
      <c r="EZ43" s="306"/>
      <c r="FA43" s="306"/>
      <c r="FB43" s="306"/>
      <c r="FC43" s="306"/>
      <c r="FD43" s="306"/>
      <c r="FE43" s="306"/>
      <c r="FF43" s="306"/>
      <c r="FG43" s="307"/>
    </row>
    <row r="44" spans="2:163" ht="8.65" customHeight="1">
      <c r="B44" s="369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54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55"/>
      <c r="AC44" s="359"/>
      <c r="AD44" s="360"/>
      <c r="AE44" s="360"/>
      <c r="AF44" s="360"/>
      <c r="AG44" s="361"/>
      <c r="AH44" s="364"/>
      <c r="AI44" s="360"/>
      <c r="AJ44" s="360"/>
      <c r="AK44" s="365"/>
      <c r="AL44" s="359"/>
      <c r="AM44" s="360"/>
      <c r="AN44" s="360"/>
      <c r="AO44" s="360"/>
      <c r="AP44" s="361"/>
      <c r="AQ44" s="364"/>
      <c r="AR44" s="360"/>
      <c r="AS44" s="360"/>
      <c r="AT44" s="367"/>
      <c r="AU44" s="426"/>
      <c r="AV44" s="417"/>
      <c r="AW44" s="417"/>
      <c r="AX44" s="417"/>
      <c r="AY44" s="417"/>
      <c r="AZ44" s="417"/>
      <c r="BA44" s="417"/>
      <c r="BB44" s="417"/>
      <c r="BC44" s="417"/>
      <c r="BD44" s="427"/>
      <c r="BE44" s="359"/>
      <c r="BF44" s="360"/>
      <c r="BG44" s="360"/>
      <c r="BH44" s="360"/>
      <c r="BI44" s="360"/>
      <c r="BJ44" s="361"/>
      <c r="BK44" s="375"/>
      <c r="BL44" s="375"/>
      <c r="BM44" s="375"/>
      <c r="BN44" s="375"/>
      <c r="BO44" s="375"/>
      <c r="BP44" s="375"/>
      <c r="BQ44" s="434"/>
      <c r="BR44" s="359"/>
      <c r="BS44" s="360"/>
      <c r="BT44" s="360"/>
      <c r="BU44" s="360"/>
      <c r="BV44" s="360"/>
      <c r="BW44" s="360"/>
      <c r="BX44" s="367"/>
      <c r="BY44" s="262" t="s">
        <v>808</v>
      </c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4"/>
      <c r="DJ44" s="432"/>
      <c r="DK44" s="398"/>
      <c r="DL44" s="398"/>
      <c r="DM44" s="398"/>
      <c r="DN44" s="398"/>
      <c r="DO44" s="398"/>
      <c r="DP44" s="399"/>
      <c r="DQ44" s="397"/>
      <c r="DR44" s="398"/>
      <c r="DS44" s="398"/>
      <c r="DT44" s="398"/>
      <c r="DU44" s="398"/>
      <c r="DV44" s="398"/>
      <c r="DW44" s="398"/>
      <c r="DX44" s="398"/>
      <c r="DY44" s="398"/>
      <c r="DZ44" s="399"/>
      <c r="EA44" s="287"/>
      <c r="EB44" s="287"/>
      <c r="EC44" s="287"/>
      <c r="ED44" s="287"/>
      <c r="EE44" s="287"/>
      <c r="EF44" s="287"/>
      <c r="EG44" s="287"/>
      <c r="EH44" s="287"/>
      <c r="EI44" s="287"/>
      <c r="EJ44" s="287"/>
      <c r="EK44" s="287"/>
      <c r="EL44" s="287"/>
      <c r="EM44" s="287"/>
      <c r="EN44" s="287"/>
      <c r="EO44" s="287"/>
      <c r="EP44" s="287"/>
      <c r="EQ44" s="287"/>
      <c r="ER44" s="403"/>
      <c r="ES44" s="403"/>
      <c r="ET44" s="403"/>
      <c r="EU44" s="403"/>
      <c r="EV44" s="403"/>
      <c r="EW44" s="403"/>
      <c r="EX44" s="403"/>
      <c r="EY44" s="403"/>
      <c r="EZ44" s="306"/>
      <c r="FA44" s="306"/>
      <c r="FB44" s="306"/>
      <c r="FC44" s="306"/>
      <c r="FD44" s="306"/>
      <c r="FE44" s="306"/>
      <c r="FF44" s="306"/>
      <c r="FG44" s="307"/>
    </row>
    <row r="45" spans="2:163" ht="8.65" customHeight="1">
      <c r="B45" s="369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52" t="s">
        <v>787</v>
      </c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53"/>
      <c r="AC45" s="356">
        <v>10.1</v>
      </c>
      <c r="AD45" s="357"/>
      <c r="AE45" s="357"/>
      <c r="AF45" s="357"/>
      <c r="AG45" s="358"/>
      <c r="AH45" s="362">
        <f t="shared" ref="AH45" si="28">AC45</f>
        <v>10.1</v>
      </c>
      <c r="AI45" s="357"/>
      <c r="AJ45" s="357"/>
      <c r="AK45" s="363"/>
      <c r="AL45" s="356">
        <v>7.4</v>
      </c>
      <c r="AM45" s="357"/>
      <c r="AN45" s="357"/>
      <c r="AO45" s="357"/>
      <c r="AP45" s="358"/>
      <c r="AQ45" s="362">
        <f t="shared" ref="AQ45" si="29">AL45</f>
        <v>7.4</v>
      </c>
      <c r="AR45" s="357"/>
      <c r="AS45" s="357"/>
      <c r="AT45" s="366"/>
      <c r="AU45" s="368" t="s">
        <v>804</v>
      </c>
      <c r="AV45" s="323"/>
      <c r="AW45" s="323"/>
      <c r="AX45" s="323"/>
      <c r="AY45" s="323"/>
      <c r="AZ45" s="323"/>
      <c r="BA45" s="323"/>
      <c r="BB45" s="323"/>
      <c r="BC45" s="323"/>
      <c r="BD45" s="353"/>
      <c r="BE45" s="356">
        <v>4.5</v>
      </c>
      <c r="BF45" s="357"/>
      <c r="BG45" s="357"/>
      <c r="BH45" s="357"/>
      <c r="BI45" s="357"/>
      <c r="BJ45" s="358"/>
      <c r="BK45" s="375"/>
      <c r="BL45" s="375"/>
      <c r="BM45" s="375"/>
      <c r="BN45" s="375"/>
      <c r="BO45" s="375"/>
      <c r="BP45" s="375"/>
      <c r="BQ45" s="434"/>
      <c r="BR45" s="356">
        <v>9</v>
      </c>
      <c r="BS45" s="357"/>
      <c r="BT45" s="357"/>
      <c r="BU45" s="357"/>
      <c r="BV45" s="357"/>
      <c r="BW45" s="357"/>
      <c r="BX45" s="366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4"/>
      <c r="DJ45" s="432"/>
      <c r="DK45" s="398"/>
      <c r="DL45" s="398"/>
      <c r="DM45" s="398"/>
      <c r="DN45" s="398"/>
      <c r="DO45" s="398"/>
      <c r="DP45" s="399"/>
      <c r="DQ45" s="397"/>
      <c r="DR45" s="398"/>
      <c r="DS45" s="398"/>
      <c r="DT45" s="398"/>
      <c r="DU45" s="398"/>
      <c r="DV45" s="398"/>
      <c r="DW45" s="398"/>
      <c r="DX45" s="398"/>
      <c r="DY45" s="398"/>
      <c r="DZ45" s="399"/>
      <c r="EA45" s="287" t="s">
        <v>794</v>
      </c>
      <c r="EB45" s="287"/>
      <c r="EC45" s="287"/>
      <c r="ED45" s="287"/>
      <c r="EE45" s="287"/>
      <c r="EF45" s="287"/>
      <c r="EG45" s="287"/>
      <c r="EH45" s="287"/>
      <c r="EI45" s="287"/>
      <c r="EJ45" s="287"/>
      <c r="EK45" s="287"/>
      <c r="EL45" s="287"/>
      <c r="EM45" s="287"/>
      <c r="EN45" s="287"/>
      <c r="EO45" s="287"/>
      <c r="EP45" s="287"/>
      <c r="EQ45" s="287"/>
      <c r="ER45" s="403">
        <v>1.66</v>
      </c>
      <c r="ES45" s="403"/>
      <c r="ET45" s="403"/>
      <c r="EU45" s="403"/>
      <c r="EV45" s="403"/>
      <c r="EW45" s="403"/>
      <c r="EX45" s="403"/>
      <c r="EY45" s="403"/>
      <c r="EZ45" s="306"/>
      <c r="FA45" s="306"/>
      <c r="FB45" s="306"/>
      <c r="FC45" s="306"/>
      <c r="FD45" s="306"/>
      <c r="FE45" s="306"/>
      <c r="FF45" s="306"/>
      <c r="FG45" s="307"/>
    </row>
    <row r="46" spans="2:163" ht="8.65" customHeight="1">
      <c r="B46" s="421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54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55"/>
      <c r="AC46" s="359"/>
      <c r="AD46" s="360"/>
      <c r="AE46" s="360"/>
      <c r="AF46" s="360"/>
      <c r="AG46" s="361"/>
      <c r="AH46" s="364"/>
      <c r="AI46" s="360"/>
      <c r="AJ46" s="360"/>
      <c r="AK46" s="365"/>
      <c r="AL46" s="359"/>
      <c r="AM46" s="360"/>
      <c r="AN46" s="360"/>
      <c r="AO46" s="360"/>
      <c r="AP46" s="361"/>
      <c r="AQ46" s="364"/>
      <c r="AR46" s="360"/>
      <c r="AS46" s="360"/>
      <c r="AT46" s="367"/>
      <c r="AU46" s="369"/>
      <c r="AV46" s="344"/>
      <c r="AW46" s="344"/>
      <c r="AX46" s="344"/>
      <c r="AY46" s="344"/>
      <c r="AZ46" s="344"/>
      <c r="BA46" s="344"/>
      <c r="BB46" s="344"/>
      <c r="BC46" s="344"/>
      <c r="BD46" s="370"/>
      <c r="BE46" s="374"/>
      <c r="BF46" s="375"/>
      <c r="BG46" s="375"/>
      <c r="BH46" s="375"/>
      <c r="BI46" s="375"/>
      <c r="BJ46" s="376"/>
      <c r="BK46" s="375"/>
      <c r="BL46" s="375"/>
      <c r="BM46" s="375"/>
      <c r="BN46" s="375"/>
      <c r="BO46" s="375"/>
      <c r="BP46" s="375"/>
      <c r="BQ46" s="434"/>
      <c r="BR46" s="374"/>
      <c r="BS46" s="375"/>
      <c r="BT46" s="375"/>
      <c r="BU46" s="375"/>
      <c r="BV46" s="375"/>
      <c r="BW46" s="375"/>
      <c r="BX46" s="380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  <c r="CV46" s="263"/>
      <c r="CW46" s="263"/>
      <c r="CX46" s="263"/>
      <c r="CY46" s="263"/>
      <c r="CZ46" s="263"/>
      <c r="DA46" s="263"/>
      <c r="DB46" s="263"/>
      <c r="DC46" s="263"/>
      <c r="DD46" s="263"/>
      <c r="DE46" s="263"/>
      <c r="DF46" s="263"/>
      <c r="DG46" s="263"/>
      <c r="DH46" s="263"/>
      <c r="DI46" s="264"/>
      <c r="DJ46" s="432"/>
      <c r="DK46" s="398"/>
      <c r="DL46" s="398"/>
      <c r="DM46" s="398"/>
      <c r="DN46" s="398"/>
      <c r="DO46" s="398"/>
      <c r="DP46" s="399"/>
      <c r="DQ46" s="397"/>
      <c r="DR46" s="398"/>
      <c r="DS46" s="398"/>
      <c r="DT46" s="398"/>
      <c r="DU46" s="398"/>
      <c r="DV46" s="398"/>
      <c r="DW46" s="398"/>
      <c r="DX46" s="398"/>
      <c r="DY46" s="398"/>
      <c r="DZ46" s="399"/>
      <c r="EA46" s="287"/>
      <c r="EB46" s="287"/>
      <c r="EC46" s="287"/>
      <c r="ED46" s="287"/>
      <c r="EE46" s="287"/>
      <c r="EF46" s="287"/>
      <c r="EG46" s="287"/>
      <c r="EH46" s="287"/>
      <c r="EI46" s="287"/>
      <c r="EJ46" s="287"/>
      <c r="EK46" s="287"/>
      <c r="EL46" s="287"/>
      <c r="EM46" s="287"/>
      <c r="EN46" s="287"/>
      <c r="EO46" s="287"/>
      <c r="EP46" s="287"/>
      <c r="EQ46" s="287"/>
      <c r="ER46" s="403"/>
      <c r="ES46" s="403"/>
      <c r="ET46" s="403"/>
      <c r="EU46" s="403"/>
      <c r="EV46" s="403"/>
      <c r="EW46" s="403"/>
      <c r="EX46" s="403"/>
      <c r="EY46" s="403"/>
      <c r="EZ46" s="306"/>
      <c r="FA46" s="306"/>
      <c r="FB46" s="306"/>
      <c r="FC46" s="306"/>
      <c r="FD46" s="306"/>
      <c r="FE46" s="306"/>
      <c r="FF46" s="306"/>
      <c r="FG46" s="307"/>
    </row>
    <row r="47" spans="2:163" ht="8.65" customHeight="1">
      <c r="B47" s="382" t="s">
        <v>809</v>
      </c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383"/>
      <c r="AS47" s="383"/>
      <c r="AT47" s="384"/>
      <c r="AU47" s="369"/>
      <c r="AV47" s="344"/>
      <c r="AW47" s="344"/>
      <c r="AX47" s="344"/>
      <c r="AY47" s="344"/>
      <c r="AZ47" s="344"/>
      <c r="BA47" s="344"/>
      <c r="BB47" s="344"/>
      <c r="BC47" s="344"/>
      <c r="BD47" s="370"/>
      <c r="BE47" s="374"/>
      <c r="BF47" s="375"/>
      <c r="BG47" s="375"/>
      <c r="BH47" s="375"/>
      <c r="BI47" s="375"/>
      <c r="BJ47" s="376"/>
      <c r="BK47" s="375"/>
      <c r="BL47" s="375"/>
      <c r="BM47" s="375"/>
      <c r="BN47" s="375"/>
      <c r="BO47" s="375"/>
      <c r="BP47" s="375"/>
      <c r="BQ47" s="434"/>
      <c r="BR47" s="374"/>
      <c r="BS47" s="375"/>
      <c r="BT47" s="375"/>
      <c r="BU47" s="375"/>
      <c r="BV47" s="375"/>
      <c r="BW47" s="375"/>
      <c r="BX47" s="380"/>
      <c r="BY47" s="404" t="s">
        <v>810</v>
      </c>
      <c r="BZ47" s="405"/>
      <c r="CA47" s="405"/>
      <c r="CB47" s="405"/>
      <c r="CC47" s="405"/>
      <c r="CD47" s="405"/>
      <c r="CE47" s="405"/>
      <c r="CF47" s="405"/>
      <c r="CG47" s="405"/>
      <c r="CH47" s="405"/>
      <c r="CI47" s="405"/>
      <c r="CJ47" s="405"/>
      <c r="CK47" s="405"/>
      <c r="CL47" s="405"/>
      <c r="CM47" s="405"/>
      <c r="CN47" s="405"/>
      <c r="CO47" s="405"/>
      <c r="CP47" s="405"/>
      <c r="CQ47" s="405"/>
      <c r="CR47" s="405"/>
      <c r="CS47" s="405"/>
      <c r="CT47" s="405"/>
      <c r="CU47" s="405"/>
      <c r="CV47" s="405"/>
      <c r="CW47" s="405"/>
      <c r="CX47" s="405"/>
      <c r="CY47" s="405"/>
      <c r="CZ47" s="405"/>
      <c r="DA47" s="405"/>
      <c r="DB47" s="405"/>
      <c r="DC47" s="405"/>
      <c r="DD47" s="405"/>
      <c r="DE47" s="405"/>
      <c r="DF47" s="405"/>
      <c r="DG47" s="405"/>
      <c r="DH47" s="405"/>
      <c r="DI47" s="406"/>
      <c r="DJ47" s="398"/>
      <c r="DK47" s="398"/>
      <c r="DL47" s="398"/>
      <c r="DM47" s="398"/>
      <c r="DN47" s="398"/>
      <c r="DO47" s="398"/>
      <c r="DP47" s="399"/>
      <c r="DQ47" s="397"/>
      <c r="DR47" s="398"/>
      <c r="DS47" s="398"/>
      <c r="DT47" s="398"/>
      <c r="DU47" s="398"/>
      <c r="DV47" s="398"/>
      <c r="DW47" s="398"/>
      <c r="DX47" s="398"/>
      <c r="DY47" s="398"/>
      <c r="DZ47" s="399"/>
      <c r="EA47" s="287" t="s">
        <v>796</v>
      </c>
      <c r="EB47" s="287"/>
      <c r="EC47" s="287"/>
      <c r="ED47" s="287"/>
      <c r="EE47" s="287"/>
      <c r="EF47" s="287"/>
      <c r="EG47" s="287"/>
      <c r="EH47" s="287"/>
      <c r="EI47" s="287"/>
      <c r="EJ47" s="287"/>
      <c r="EK47" s="287"/>
      <c r="EL47" s="287"/>
      <c r="EM47" s="287"/>
      <c r="EN47" s="287"/>
      <c r="EO47" s="287"/>
      <c r="EP47" s="287"/>
      <c r="EQ47" s="287"/>
      <c r="ER47" s="403">
        <v>1.27</v>
      </c>
      <c r="ES47" s="403"/>
      <c r="ET47" s="403"/>
      <c r="EU47" s="403"/>
      <c r="EV47" s="403"/>
      <c r="EW47" s="403"/>
      <c r="EX47" s="403"/>
      <c r="EY47" s="403"/>
      <c r="EZ47" s="306"/>
      <c r="FA47" s="306"/>
      <c r="FB47" s="306"/>
      <c r="FC47" s="306"/>
      <c r="FD47" s="306"/>
      <c r="FE47" s="306"/>
      <c r="FF47" s="306"/>
      <c r="FG47" s="307"/>
    </row>
    <row r="48" spans="2:163" ht="8.65" customHeight="1">
      <c r="B48" s="385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7"/>
      <c r="AU48" s="369"/>
      <c r="AV48" s="344"/>
      <c r="AW48" s="344"/>
      <c r="AX48" s="344"/>
      <c r="AY48" s="344"/>
      <c r="AZ48" s="344"/>
      <c r="BA48" s="344"/>
      <c r="BB48" s="344"/>
      <c r="BC48" s="344"/>
      <c r="BD48" s="370"/>
      <c r="BE48" s="374"/>
      <c r="BF48" s="375"/>
      <c r="BG48" s="375"/>
      <c r="BH48" s="375"/>
      <c r="BI48" s="375"/>
      <c r="BJ48" s="376"/>
      <c r="BK48" s="375"/>
      <c r="BL48" s="375"/>
      <c r="BM48" s="375"/>
      <c r="BN48" s="375"/>
      <c r="BO48" s="375"/>
      <c r="BP48" s="375"/>
      <c r="BQ48" s="434"/>
      <c r="BR48" s="374"/>
      <c r="BS48" s="375"/>
      <c r="BT48" s="375"/>
      <c r="BU48" s="375"/>
      <c r="BV48" s="375"/>
      <c r="BW48" s="375"/>
      <c r="BX48" s="380"/>
      <c r="BY48" s="404"/>
      <c r="BZ48" s="405"/>
      <c r="CA48" s="405"/>
      <c r="CB48" s="405"/>
      <c r="CC48" s="405"/>
      <c r="CD48" s="405"/>
      <c r="CE48" s="405"/>
      <c r="CF48" s="405"/>
      <c r="CG48" s="405"/>
      <c r="CH48" s="405"/>
      <c r="CI48" s="405"/>
      <c r="CJ48" s="405"/>
      <c r="CK48" s="405"/>
      <c r="CL48" s="405"/>
      <c r="CM48" s="405"/>
      <c r="CN48" s="405"/>
      <c r="CO48" s="405"/>
      <c r="CP48" s="405"/>
      <c r="CQ48" s="405"/>
      <c r="CR48" s="405"/>
      <c r="CS48" s="405"/>
      <c r="CT48" s="405"/>
      <c r="CU48" s="405"/>
      <c r="CV48" s="405"/>
      <c r="CW48" s="405"/>
      <c r="CX48" s="405"/>
      <c r="CY48" s="405"/>
      <c r="CZ48" s="405"/>
      <c r="DA48" s="405"/>
      <c r="DB48" s="405"/>
      <c r="DC48" s="405"/>
      <c r="DD48" s="405"/>
      <c r="DE48" s="405"/>
      <c r="DF48" s="405"/>
      <c r="DG48" s="405"/>
      <c r="DH48" s="405"/>
      <c r="DI48" s="406"/>
      <c r="DJ48" s="398"/>
      <c r="DK48" s="398"/>
      <c r="DL48" s="398"/>
      <c r="DM48" s="398"/>
      <c r="DN48" s="398"/>
      <c r="DO48" s="398"/>
      <c r="DP48" s="399"/>
      <c r="DQ48" s="400"/>
      <c r="DR48" s="401"/>
      <c r="DS48" s="401"/>
      <c r="DT48" s="401"/>
      <c r="DU48" s="401"/>
      <c r="DV48" s="401"/>
      <c r="DW48" s="401"/>
      <c r="DX48" s="401"/>
      <c r="DY48" s="401"/>
      <c r="DZ48" s="402"/>
      <c r="EA48" s="287"/>
      <c r="EB48" s="287"/>
      <c r="EC48" s="287"/>
      <c r="ED48" s="287"/>
      <c r="EE48" s="287"/>
      <c r="EF48" s="287"/>
      <c r="EG48" s="287"/>
      <c r="EH48" s="287"/>
      <c r="EI48" s="287"/>
      <c r="EJ48" s="287"/>
      <c r="EK48" s="287"/>
      <c r="EL48" s="287"/>
      <c r="EM48" s="287"/>
      <c r="EN48" s="287"/>
      <c r="EO48" s="287"/>
      <c r="EP48" s="287"/>
      <c r="EQ48" s="287"/>
      <c r="ER48" s="403"/>
      <c r="ES48" s="403"/>
      <c r="ET48" s="403"/>
      <c r="EU48" s="403"/>
      <c r="EV48" s="403"/>
      <c r="EW48" s="403"/>
      <c r="EX48" s="403"/>
      <c r="EY48" s="403"/>
      <c r="EZ48" s="306"/>
      <c r="FA48" s="306"/>
      <c r="FB48" s="306"/>
      <c r="FC48" s="306"/>
      <c r="FD48" s="306"/>
      <c r="FE48" s="306"/>
      <c r="FF48" s="306"/>
      <c r="FG48" s="307"/>
    </row>
    <row r="49" spans="2:163" ht="8.65" customHeight="1">
      <c r="B49" s="388" t="s">
        <v>811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  <c r="X49" s="389"/>
      <c r="Y49" s="389"/>
      <c r="Z49" s="389"/>
      <c r="AA49" s="389"/>
      <c r="AB49" s="389"/>
      <c r="AC49" s="389"/>
      <c r="AD49" s="389"/>
      <c r="AE49" s="389"/>
      <c r="AF49" s="389"/>
      <c r="AG49" s="389"/>
      <c r="AH49" s="389"/>
      <c r="AI49" s="389"/>
      <c r="AJ49" s="389"/>
      <c r="AK49" s="389"/>
      <c r="AL49" s="389"/>
      <c r="AM49" s="389"/>
      <c r="AN49" s="389"/>
      <c r="AO49" s="389"/>
      <c r="AP49" s="389"/>
      <c r="AQ49" s="389"/>
      <c r="AR49" s="389"/>
      <c r="AS49" s="389"/>
      <c r="AT49" s="390"/>
      <c r="AU49" s="369"/>
      <c r="AV49" s="344"/>
      <c r="AW49" s="344"/>
      <c r="AX49" s="344"/>
      <c r="AY49" s="344"/>
      <c r="AZ49" s="344"/>
      <c r="BA49" s="344"/>
      <c r="BB49" s="344"/>
      <c r="BC49" s="344"/>
      <c r="BD49" s="370"/>
      <c r="BE49" s="374"/>
      <c r="BF49" s="375"/>
      <c r="BG49" s="375"/>
      <c r="BH49" s="375"/>
      <c r="BI49" s="375"/>
      <c r="BJ49" s="376"/>
      <c r="BK49" s="375"/>
      <c r="BL49" s="375"/>
      <c r="BM49" s="375"/>
      <c r="BN49" s="375"/>
      <c r="BO49" s="375"/>
      <c r="BP49" s="375"/>
      <c r="BQ49" s="434"/>
      <c r="BR49" s="374"/>
      <c r="BS49" s="375"/>
      <c r="BT49" s="375"/>
      <c r="BU49" s="375"/>
      <c r="BV49" s="375"/>
      <c r="BW49" s="375"/>
      <c r="BX49" s="380"/>
      <c r="BY49" s="404"/>
      <c r="BZ49" s="405"/>
      <c r="CA49" s="405"/>
      <c r="CB49" s="405"/>
      <c r="CC49" s="405"/>
      <c r="CD49" s="405"/>
      <c r="CE49" s="405"/>
      <c r="CF49" s="405"/>
      <c r="CG49" s="405"/>
      <c r="CH49" s="405"/>
      <c r="CI49" s="405"/>
      <c r="CJ49" s="405"/>
      <c r="CK49" s="405"/>
      <c r="CL49" s="405"/>
      <c r="CM49" s="405"/>
      <c r="CN49" s="405"/>
      <c r="CO49" s="405"/>
      <c r="CP49" s="405"/>
      <c r="CQ49" s="405"/>
      <c r="CR49" s="405"/>
      <c r="CS49" s="405"/>
      <c r="CT49" s="405"/>
      <c r="CU49" s="405"/>
      <c r="CV49" s="405"/>
      <c r="CW49" s="405"/>
      <c r="CX49" s="405"/>
      <c r="CY49" s="405"/>
      <c r="CZ49" s="405"/>
      <c r="DA49" s="405"/>
      <c r="DB49" s="405"/>
      <c r="DC49" s="405"/>
      <c r="DD49" s="405"/>
      <c r="DE49" s="405"/>
      <c r="DF49" s="405"/>
      <c r="DG49" s="405"/>
      <c r="DH49" s="405"/>
      <c r="DI49" s="406"/>
      <c r="DJ49" s="398"/>
      <c r="DK49" s="398"/>
      <c r="DL49" s="398"/>
      <c r="DM49" s="398"/>
      <c r="DN49" s="398"/>
      <c r="DO49" s="398"/>
      <c r="DP49" s="399"/>
      <c r="DQ49" s="410" t="s">
        <v>812</v>
      </c>
      <c r="DR49" s="411"/>
      <c r="DS49" s="411"/>
      <c r="DT49" s="411"/>
      <c r="DU49" s="411"/>
      <c r="DV49" s="411"/>
      <c r="DW49" s="411"/>
      <c r="DX49" s="411"/>
      <c r="DY49" s="411"/>
      <c r="DZ49" s="412"/>
      <c r="EA49" s="287" t="s">
        <v>786</v>
      </c>
      <c r="EB49" s="287"/>
      <c r="EC49" s="287"/>
      <c r="ED49" s="287"/>
      <c r="EE49" s="287"/>
      <c r="EF49" s="287"/>
      <c r="EG49" s="287"/>
      <c r="EH49" s="287"/>
      <c r="EI49" s="287"/>
      <c r="EJ49" s="287"/>
      <c r="EK49" s="287"/>
      <c r="EL49" s="287"/>
      <c r="EM49" s="287"/>
      <c r="EN49" s="287"/>
      <c r="EO49" s="287"/>
      <c r="EP49" s="287"/>
      <c r="EQ49" s="287"/>
      <c r="ER49" s="403">
        <v>2.15</v>
      </c>
      <c r="ES49" s="403"/>
      <c r="ET49" s="403"/>
      <c r="EU49" s="403"/>
      <c r="EV49" s="403"/>
      <c r="EW49" s="403"/>
      <c r="EX49" s="403"/>
      <c r="EY49" s="403"/>
      <c r="EZ49" s="306"/>
      <c r="FA49" s="306"/>
      <c r="FB49" s="306"/>
      <c r="FC49" s="306"/>
      <c r="FD49" s="306"/>
      <c r="FE49" s="306"/>
      <c r="FF49" s="306"/>
      <c r="FG49" s="307"/>
    </row>
    <row r="50" spans="2:163" ht="8.65" customHeight="1" thickBot="1">
      <c r="B50" s="391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3"/>
      <c r="AU50" s="371"/>
      <c r="AV50" s="372"/>
      <c r="AW50" s="372"/>
      <c r="AX50" s="372"/>
      <c r="AY50" s="372"/>
      <c r="AZ50" s="372"/>
      <c r="BA50" s="372"/>
      <c r="BB50" s="372"/>
      <c r="BC50" s="372"/>
      <c r="BD50" s="373"/>
      <c r="BE50" s="377"/>
      <c r="BF50" s="378"/>
      <c r="BG50" s="378"/>
      <c r="BH50" s="378"/>
      <c r="BI50" s="378"/>
      <c r="BJ50" s="379"/>
      <c r="BK50" s="378"/>
      <c r="BL50" s="378"/>
      <c r="BM50" s="378"/>
      <c r="BN50" s="378"/>
      <c r="BO50" s="378"/>
      <c r="BP50" s="378"/>
      <c r="BQ50" s="435"/>
      <c r="BR50" s="377"/>
      <c r="BS50" s="378"/>
      <c r="BT50" s="378"/>
      <c r="BU50" s="378"/>
      <c r="BV50" s="378"/>
      <c r="BW50" s="378"/>
      <c r="BX50" s="381"/>
      <c r="BY50" s="407"/>
      <c r="BZ50" s="408"/>
      <c r="CA50" s="408"/>
      <c r="CB50" s="408"/>
      <c r="CC50" s="408"/>
      <c r="CD50" s="408"/>
      <c r="CE50" s="408"/>
      <c r="CF50" s="408"/>
      <c r="CG50" s="408"/>
      <c r="CH50" s="408"/>
      <c r="CI50" s="408"/>
      <c r="CJ50" s="408"/>
      <c r="CK50" s="408"/>
      <c r="CL50" s="408"/>
      <c r="CM50" s="408"/>
      <c r="CN50" s="408"/>
      <c r="CO50" s="408"/>
      <c r="CP50" s="408"/>
      <c r="CQ50" s="408"/>
      <c r="CR50" s="408"/>
      <c r="CS50" s="408"/>
      <c r="CT50" s="408"/>
      <c r="CU50" s="408"/>
      <c r="CV50" s="408"/>
      <c r="CW50" s="408"/>
      <c r="CX50" s="408"/>
      <c r="CY50" s="408"/>
      <c r="CZ50" s="408"/>
      <c r="DA50" s="408"/>
      <c r="DB50" s="408"/>
      <c r="DC50" s="408"/>
      <c r="DD50" s="408"/>
      <c r="DE50" s="408"/>
      <c r="DF50" s="408"/>
      <c r="DG50" s="408"/>
      <c r="DH50" s="408"/>
      <c r="DI50" s="409"/>
      <c r="DJ50" s="398"/>
      <c r="DK50" s="398"/>
      <c r="DL50" s="398"/>
      <c r="DM50" s="398"/>
      <c r="DN50" s="398"/>
      <c r="DO50" s="398"/>
      <c r="DP50" s="399"/>
      <c r="DQ50" s="413"/>
      <c r="DR50" s="414"/>
      <c r="DS50" s="414"/>
      <c r="DT50" s="414"/>
      <c r="DU50" s="414"/>
      <c r="DV50" s="414"/>
      <c r="DW50" s="414"/>
      <c r="DX50" s="414"/>
      <c r="DY50" s="414"/>
      <c r="DZ50" s="415"/>
      <c r="EA50" s="287"/>
      <c r="EB50" s="287"/>
      <c r="EC50" s="287"/>
      <c r="ED50" s="287"/>
      <c r="EE50" s="287"/>
      <c r="EF50" s="287"/>
      <c r="EG50" s="287"/>
      <c r="EH50" s="287"/>
      <c r="EI50" s="287"/>
      <c r="EJ50" s="287"/>
      <c r="EK50" s="287"/>
      <c r="EL50" s="287"/>
      <c r="EM50" s="287"/>
      <c r="EN50" s="287"/>
      <c r="EO50" s="287"/>
      <c r="EP50" s="287"/>
      <c r="EQ50" s="287"/>
      <c r="ER50" s="403"/>
      <c r="ES50" s="403"/>
      <c r="ET50" s="403"/>
      <c r="EU50" s="403"/>
      <c r="EV50" s="403"/>
      <c r="EW50" s="403"/>
      <c r="EX50" s="403"/>
      <c r="EY50" s="403"/>
      <c r="EZ50" s="306"/>
      <c r="FA50" s="306"/>
      <c r="FB50" s="306"/>
      <c r="FC50" s="306"/>
      <c r="FD50" s="306"/>
      <c r="FE50" s="306"/>
      <c r="FF50" s="306"/>
      <c r="FG50" s="307"/>
    </row>
    <row r="51" spans="2:163" ht="8.65" customHeight="1" thickTop="1">
      <c r="B51" s="314" t="s">
        <v>813</v>
      </c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280" t="s">
        <v>814</v>
      </c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2"/>
      <c r="BY51" s="340" t="s">
        <v>815</v>
      </c>
      <c r="BZ51" s="341"/>
      <c r="CA51" s="341"/>
      <c r="CB51" s="341"/>
      <c r="CC51" s="341"/>
      <c r="CD51" s="341"/>
      <c r="CE51" s="341"/>
      <c r="CF51" s="341"/>
      <c r="CG51" s="341"/>
      <c r="CH51" s="341"/>
      <c r="CI51" s="341"/>
      <c r="CJ51" s="341"/>
      <c r="CK51" s="341"/>
      <c r="CL51" s="341"/>
      <c r="CM51" s="341"/>
      <c r="CN51" s="341"/>
      <c r="CO51" s="341"/>
      <c r="CP51" s="341"/>
      <c r="CQ51" s="341"/>
      <c r="CR51" s="341"/>
      <c r="CS51" s="341"/>
      <c r="CT51" s="341"/>
      <c r="CU51" s="341"/>
      <c r="CV51" s="341"/>
      <c r="CW51" s="341"/>
      <c r="CX51" s="341"/>
      <c r="CY51" s="341"/>
      <c r="CZ51" s="341"/>
      <c r="DA51" s="341"/>
      <c r="DB51" s="341"/>
      <c r="DC51" s="341"/>
      <c r="DD51" s="341"/>
      <c r="DE51" s="341"/>
      <c r="DF51" s="341"/>
      <c r="DG51" s="341"/>
      <c r="DH51" s="341"/>
      <c r="DI51" s="342"/>
      <c r="DJ51" s="432"/>
      <c r="DK51" s="398"/>
      <c r="DL51" s="398"/>
      <c r="DM51" s="398"/>
      <c r="DN51" s="398"/>
      <c r="DO51" s="398"/>
      <c r="DP51" s="399"/>
      <c r="DQ51" s="413"/>
      <c r="DR51" s="414"/>
      <c r="DS51" s="414"/>
      <c r="DT51" s="414"/>
      <c r="DU51" s="414"/>
      <c r="DV51" s="414"/>
      <c r="DW51" s="414"/>
      <c r="DX51" s="414"/>
      <c r="DY51" s="414"/>
      <c r="DZ51" s="415"/>
      <c r="EA51" s="322" t="s">
        <v>789</v>
      </c>
      <c r="EB51" s="323"/>
      <c r="EC51" s="323"/>
      <c r="ED51" s="323"/>
      <c r="EE51" s="323"/>
      <c r="EF51" s="323"/>
      <c r="EG51" s="323"/>
      <c r="EH51" s="323"/>
      <c r="EI51" s="323"/>
      <c r="EJ51" s="323"/>
      <c r="EK51" s="323"/>
      <c r="EL51" s="323"/>
      <c r="EM51" s="323"/>
      <c r="EN51" s="323"/>
      <c r="EO51" s="323"/>
      <c r="EP51" s="323"/>
      <c r="EQ51" s="324"/>
      <c r="ER51" s="328">
        <v>2.29</v>
      </c>
      <c r="ES51" s="329"/>
      <c r="ET51" s="329"/>
      <c r="EU51" s="329"/>
      <c r="EV51" s="329"/>
      <c r="EW51" s="329"/>
      <c r="EX51" s="329"/>
      <c r="EY51" s="330"/>
      <c r="EZ51" s="334"/>
      <c r="FA51" s="335"/>
      <c r="FB51" s="335"/>
      <c r="FC51" s="335"/>
      <c r="FD51" s="335"/>
      <c r="FE51" s="335"/>
      <c r="FF51" s="335"/>
      <c r="FG51" s="336"/>
    </row>
    <row r="52" spans="2:163" ht="8.65" customHeight="1">
      <c r="B52" s="316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283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5"/>
      <c r="BY52" s="283"/>
      <c r="BZ52" s="284"/>
      <c r="CA52" s="284"/>
      <c r="CB52" s="284"/>
      <c r="CC52" s="284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5"/>
      <c r="DJ52" s="432"/>
      <c r="DK52" s="398"/>
      <c r="DL52" s="398"/>
      <c r="DM52" s="398"/>
      <c r="DN52" s="398"/>
      <c r="DO52" s="398"/>
      <c r="DP52" s="399"/>
      <c r="DQ52" s="413"/>
      <c r="DR52" s="414"/>
      <c r="DS52" s="414"/>
      <c r="DT52" s="414"/>
      <c r="DU52" s="414"/>
      <c r="DV52" s="414"/>
      <c r="DW52" s="414"/>
      <c r="DX52" s="414"/>
      <c r="DY52" s="414"/>
      <c r="DZ52" s="415"/>
      <c r="EA52" s="343"/>
      <c r="EB52" s="344"/>
      <c r="EC52" s="344"/>
      <c r="ED52" s="344"/>
      <c r="EE52" s="344"/>
      <c r="EF52" s="344"/>
      <c r="EG52" s="344"/>
      <c r="EH52" s="344"/>
      <c r="EI52" s="344"/>
      <c r="EJ52" s="344"/>
      <c r="EK52" s="344"/>
      <c r="EL52" s="344"/>
      <c r="EM52" s="344"/>
      <c r="EN52" s="344"/>
      <c r="EO52" s="344"/>
      <c r="EP52" s="344"/>
      <c r="EQ52" s="345"/>
      <c r="ER52" s="346"/>
      <c r="ES52" s="347"/>
      <c r="ET52" s="347"/>
      <c r="EU52" s="347"/>
      <c r="EV52" s="347"/>
      <c r="EW52" s="347"/>
      <c r="EX52" s="347"/>
      <c r="EY52" s="348"/>
      <c r="EZ52" s="349"/>
      <c r="FA52" s="350"/>
      <c r="FB52" s="350"/>
      <c r="FC52" s="350"/>
      <c r="FD52" s="350"/>
      <c r="FE52" s="350"/>
      <c r="FF52" s="350"/>
      <c r="FG52" s="351"/>
    </row>
    <row r="53" spans="2:163" ht="8.65" customHeight="1">
      <c r="B53" s="316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7"/>
      <c r="AO53" s="317"/>
      <c r="AP53" s="317"/>
      <c r="AQ53" s="317"/>
      <c r="AR53" s="317"/>
      <c r="AS53" s="317"/>
      <c r="AT53" s="317"/>
      <c r="AU53" s="283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  <c r="BS53" s="284"/>
      <c r="BT53" s="284"/>
      <c r="BU53" s="284"/>
      <c r="BV53" s="284"/>
      <c r="BW53" s="284"/>
      <c r="BX53" s="285"/>
      <c r="BY53" s="283"/>
      <c r="BZ53" s="284"/>
      <c r="CA53" s="284"/>
      <c r="CB53" s="284"/>
      <c r="CC53" s="284"/>
      <c r="CD53" s="284"/>
      <c r="CE53" s="284"/>
      <c r="CF53" s="28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  <c r="CS53" s="284"/>
      <c r="CT53" s="284"/>
      <c r="CU53" s="284"/>
      <c r="CV53" s="284"/>
      <c r="CW53" s="284"/>
      <c r="CX53" s="284"/>
      <c r="CY53" s="284"/>
      <c r="CZ53" s="284"/>
      <c r="DA53" s="284"/>
      <c r="DB53" s="284"/>
      <c r="DC53" s="284"/>
      <c r="DD53" s="284"/>
      <c r="DE53" s="284"/>
      <c r="DF53" s="284"/>
      <c r="DG53" s="284"/>
      <c r="DH53" s="284"/>
      <c r="DI53" s="285"/>
      <c r="DJ53" s="432"/>
      <c r="DK53" s="398"/>
      <c r="DL53" s="398"/>
      <c r="DM53" s="398"/>
      <c r="DN53" s="398"/>
      <c r="DO53" s="398"/>
      <c r="DP53" s="399"/>
      <c r="DQ53" s="413"/>
      <c r="DR53" s="414"/>
      <c r="DS53" s="414"/>
      <c r="DT53" s="414"/>
      <c r="DU53" s="414"/>
      <c r="DV53" s="414"/>
      <c r="DW53" s="414"/>
      <c r="DX53" s="414"/>
      <c r="DY53" s="414"/>
      <c r="DZ53" s="415"/>
      <c r="EA53" s="322" t="s">
        <v>801</v>
      </c>
      <c r="EB53" s="323"/>
      <c r="EC53" s="323"/>
      <c r="ED53" s="323"/>
      <c r="EE53" s="323"/>
      <c r="EF53" s="323"/>
      <c r="EG53" s="323"/>
      <c r="EH53" s="323"/>
      <c r="EI53" s="323"/>
      <c r="EJ53" s="323"/>
      <c r="EK53" s="323"/>
      <c r="EL53" s="323"/>
      <c r="EM53" s="323"/>
      <c r="EN53" s="323"/>
      <c r="EO53" s="323"/>
      <c r="EP53" s="323"/>
      <c r="EQ53" s="324"/>
      <c r="ER53" s="328">
        <v>2.66</v>
      </c>
      <c r="ES53" s="329"/>
      <c r="ET53" s="329"/>
      <c r="EU53" s="329"/>
      <c r="EV53" s="329"/>
      <c r="EW53" s="329"/>
      <c r="EX53" s="329"/>
      <c r="EY53" s="330"/>
      <c r="EZ53" s="334"/>
      <c r="FA53" s="335"/>
      <c r="FB53" s="335"/>
      <c r="FC53" s="335"/>
      <c r="FD53" s="335"/>
      <c r="FE53" s="335"/>
      <c r="FF53" s="335"/>
      <c r="FG53" s="336"/>
    </row>
    <row r="54" spans="2:163" ht="8.65" customHeight="1">
      <c r="B54" s="228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83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  <c r="BS54" s="284"/>
      <c r="BT54" s="284"/>
      <c r="BU54" s="284"/>
      <c r="BV54" s="284"/>
      <c r="BW54" s="284"/>
      <c r="BX54" s="285"/>
      <c r="BY54" s="283"/>
      <c r="BZ54" s="284"/>
      <c r="CA54" s="284"/>
      <c r="CB54" s="284"/>
      <c r="CC54" s="284"/>
      <c r="CD54" s="284"/>
      <c r="CE54" s="284"/>
      <c r="CF54" s="284"/>
      <c r="CG54" s="284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  <c r="CS54" s="284"/>
      <c r="CT54" s="284"/>
      <c r="CU54" s="284"/>
      <c r="CV54" s="284"/>
      <c r="CW54" s="284"/>
      <c r="CX54" s="284"/>
      <c r="CY54" s="284"/>
      <c r="CZ54" s="284"/>
      <c r="DA54" s="284"/>
      <c r="DB54" s="284"/>
      <c r="DC54" s="284"/>
      <c r="DD54" s="284"/>
      <c r="DE54" s="284"/>
      <c r="DF54" s="284"/>
      <c r="DG54" s="284"/>
      <c r="DH54" s="284"/>
      <c r="DI54" s="285"/>
      <c r="DJ54" s="432"/>
      <c r="DK54" s="398"/>
      <c r="DL54" s="398"/>
      <c r="DM54" s="398"/>
      <c r="DN54" s="398"/>
      <c r="DO54" s="398"/>
      <c r="DP54" s="399"/>
      <c r="DQ54" s="413"/>
      <c r="DR54" s="414"/>
      <c r="DS54" s="414"/>
      <c r="DT54" s="414"/>
      <c r="DU54" s="414"/>
      <c r="DV54" s="414"/>
      <c r="DW54" s="414"/>
      <c r="DX54" s="414"/>
      <c r="DY54" s="414"/>
      <c r="DZ54" s="415"/>
      <c r="EA54" s="325"/>
      <c r="EB54" s="326"/>
      <c r="EC54" s="326"/>
      <c r="ED54" s="326"/>
      <c r="EE54" s="326"/>
      <c r="EF54" s="326"/>
      <c r="EG54" s="326"/>
      <c r="EH54" s="326"/>
      <c r="EI54" s="326"/>
      <c r="EJ54" s="326"/>
      <c r="EK54" s="326"/>
      <c r="EL54" s="326"/>
      <c r="EM54" s="326"/>
      <c r="EN54" s="326"/>
      <c r="EO54" s="326"/>
      <c r="EP54" s="326"/>
      <c r="EQ54" s="327"/>
      <c r="ER54" s="331"/>
      <c r="ES54" s="332"/>
      <c r="ET54" s="332"/>
      <c r="EU54" s="332"/>
      <c r="EV54" s="332"/>
      <c r="EW54" s="332"/>
      <c r="EX54" s="332"/>
      <c r="EY54" s="333"/>
      <c r="EZ54" s="337"/>
      <c r="FA54" s="338"/>
      <c r="FB54" s="338"/>
      <c r="FC54" s="338"/>
      <c r="FD54" s="338"/>
      <c r="FE54" s="338"/>
      <c r="FF54" s="338"/>
      <c r="FG54" s="339"/>
    </row>
    <row r="55" spans="2:163" ht="8.65" customHeight="1">
      <c r="B55" s="318" t="s">
        <v>816</v>
      </c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319"/>
      <c r="Y55" s="319"/>
      <c r="Z55" s="319"/>
      <c r="AA55" s="319"/>
      <c r="AB55" s="319"/>
      <c r="AC55" s="319"/>
      <c r="AD55" s="319"/>
      <c r="AE55" s="319"/>
      <c r="AF55" s="319"/>
      <c r="AG55" s="319"/>
      <c r="AH55" s="319"/>
      <c r="AI55" s="319"/>
      <c r="AJ55" s="319"/>
      <c r="AK55" s="319"/>
      <c r="AL55" s="319"/>
      <c r="AM55" s="319"/>
      <c r="AN55" s="319"/>
      <c r="AO55" s="319"/>
      <c r="AP55" s="319"/>
      <c r="AQ55" s="319"/>
      <c r="AR55" s="319"/>
      <c r="AS55" s="319"/>
      <c r="AT55" s="319"/>
      <c r="AU55" s="305" t="s">
        <v>759</v>
      </c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6"/>
      <c r="BG55" s="306"/>
      <c r="BH55" s="306"/>
      <c r="BI55" s="306"/>
      <c r="BJ55" s="306"/>
      <c r="BK55" s="306"/>
      <c r="BL55" s="306"/>
      <c r="BM55" s="306"/>
      <c r="BN55" s="306"/>
      <c r="BO55" s="306"/>
      <c r="BP55" s="306"/>
      <c r="BQ55" s="306"/>
      <c r="BR55" s="306"/>
      <c r="BS55" s="306"/>
      <c r="BT55" s="306"/>
      <c r="BU55" s="306"/>
      <c r="BV55" s="306"/>
      <c r="BW55" s="306"/>
      <c r="BX55" s="307"/>
      <c r="BY55" s="305" t="s">
        <v>759</v>
      </c>
      <c r="BZ55" s="306"/>
      <c r="CA55" s="306"/>
      <c r="CB55" s="306"/>
      <c r="CC55" s="306"/>
      <c r="CD55" s="306"/>
      <c r="CE55" s="306"/>
      <c r="CF55" s="306"/>
      <c r="CG55" s="306"/>
      <c r="CH55" s="306"/>
      <c r="CI55" s="306"/>
      <c r="CJ55" s="306"/>
      <c r="CK55" s="306"/>
      <c r="CL55" s="306"/>
      <c r="CM55" s="306"/>
      <c r="CN55" s="306"/>
      <c r="CO55" s="306"/>
      <c r="CP55" s="306"/>
      <c r="CQ55" s="306"/>
      <c r="CR55" s="306"/>
      <c r="CS55" s="306"/>
      <c r="CT55" s="306"/>
      <c r="CU55" s="306"/>
      <c r="CV55" s="306"/>
      <c r="CW55" s="306"/>
      <c r="CX55" s="306"/>
      <c r="CY55" s="306"/>
      <c r="CZ55" s="306"/>
      <c r="DA55" s="306"/>
      <c r="DB55" s="306"/>
      <c r="DC55" s="306"/>
      <c r="DD55" s="306"/>
      <c r="DE55" s="306"/>
      <c r="DF55" s="306"/>
      <c r="DG55" s="306"/>
      <c r="DH55" s="306"/>
      <c r="DI55" s="307"/>
      <c r="DJ55" s="432"/>
      <c r="DK55" s="398"/>
      <c r="DL55" s="398"/>
      <c r="DM55" s="398"/>
      <c r="DN55" s="398"/>
      <c r="DO55" s="398"/>
      <c r="DP55" s="399"/>
      <c r="DQ55" s="413"/>
      <c r="DR55" s="414"/>
      <c r="DS55" s="414"/>
      <c r="DT55" s="414"/>
      <c r="DU55" s="414"/>
      <c r="DV55" s="414"/>
      <c r="DW55" s="414"/>
      <c r="DX55" s="414"/>
      <c r="DY55" s="414"/>
      <c r="DZ55" s="415"/>
      <c r="EA55" s="322" t="s">
        <v>794</v>
      </c>
      <c r="EB55" s="323"/>
      <c r="EC55" s="323"/>
      <c r="ED55" s="323"/>
      <c r="EE55" s="323"/>
      <c r="EF55" s="323"/>
      <c r="EG55" s="323"/>
      <c r="EH55" s="323"/>
      <c r="EI55" s="323"/>
      <c r="EJ55" s="323"/>
      <c r="EK55" s="323"/>
      <c r="EL55" s="323"/>
      <c r="EM55" s="323"/>
      <c r="EN55" s="323"/>
      <c r="EO55" s="323"/>
      <c r="EP55" s="323"/>
      <c r="EQ55" s="324"/>
      <c r="ER55" s="328">
        <v>1.81</v>
      </c>
      <c r="ES55" s="329"/>
      <c r="ET55" s="329"/>
      <c r="EU55" s="329"/>
      <c r="EV55" s="329"/>
      <c r="EW55" s="329"/>
      <c r="EX55" s="329"/>
      <c r="EY55" s="330"/>
      <c r="EZ55" s="334"/>
      <c r="FA55" s="335"/>
      <c r="FB55" s="335"/>
      <c r="FC55" s="335"/>
      <c r="FD55" s="335"/>
      <c r="FE55" s="335"/>
      <c r="FF55" s="335"/>
      <c r="FG55" s="336"/>
    </row>
    <row r="56" spans="2:163" ht="8.65" customHeight="1">
      <c r="B56" s="320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1"/>
      <c r="AT56" s="321"/>
      <c r="AU56" s="305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6"/>
      <c r="BG56" s="306"/>
      <c r="BH56" s="306"/>
      <c r="BI56" s="306"/>
      <c r="BJ56" s="306"/>
      <c r="BK56" s="306"/>
      <c r="BL56" s="306"/>
      <c r="BM56" s="306"/>
      <c r="BN56" s="306"/>
      <c r="BO56" s="306"/>
      <c r="BP56" s="306"/>
      <c r="BQ56" s="306"/>
      <c r="BR56" s="306"/>
      <c r="BS56" s="306"/>
      <c r="BT56" s="306"/>
      <c r="BU56" s="306"/>
      <c r="BV56" s="306"/>
      <c r="BW56" s="306"/>
      <c r="BX56" s="307"/>
      <c r="BY56" s="305"/>
      <c r="BZ56" s="306"/>
      <c r="CA56" s="306"/>
      <c r="CB56" s="306"/>
      <c r="CC56" s="306"/>
      <c r="CD56" s="306"/>
      <c r="CE56" s="306"/>
      <c r="CF56" s="306"/>
      <c r="CG56" s="306"/>
      <c r="CH56" s="306"/>
      <c r="CI56" s="306"/>
      <c r="CJ56" s="306"/>
      <c r="CK56" s="306"/>
      <c r="CL56" s="306"/>
      <c r="CM56" s="306"/>
      <c r="CN56" s="306"/>
      <c r="CO56" s="306"/>
      <c r="CP56" s="306"/>
      <c r="CQ56" s="306"/>
      <c r="CR56" s="306"/>
      <c r="CS56" s="306"/>
      <c r="CT56" s="306"/>
      <c r="CU56" s="306"/>
      <c r="CV56" s="306"/>
      <c r="CW56" s="306"/>
      <c r="CX56" s="306"/>
      <c r="CY56" s="306"/>
      <c r="CZ56" s="306"/>
      <c r="DA56" s="306"/>
      <c r="DB56" s="306"/>
      <c r="DC56" s="306"/>
      <c r="DD56" s="306"/>
      <c r="DE56" s="306"/>
      <c r="DF56" s="306"/>
      <c r="DG56" s="306"/>
      <c r="DH56" s="306"/>
      <c r="DI56" s="307"/>
      <c r="DJ56" s="432"/>
      <c r="DK56" s="398"/>
      <c r="DL56" s="398"/>
      <c r="DM56" s="398"/>
      <c r="DN56" s="398"/>
      <c r="DO56" s="398"/>
      <c r="DP56" s="399"/>
      <c r="DQ56" s="413"/>
      <c r="DR56" s="414"/>
      <c r="DS56" s="414"/>
      <c r="DT56" s="414"/>
      <c r="DU56" s="414"/>
      <c r="DV56" s="414"/>
      <c r="DW56" s="414"/>
      <c r="DX56" s="414"/>
      <c r="DY56" s="414"/>
      <c r="DZ56" s="415"/>
      <c r="EA56" s="325"/>
      <c r="EB56" s="326"/>
      <c r="EC56" s="326"/>
      <c r="ED56" s="326"/>
      <c r="EE56" s="326"/>
      <c r="EF56" s="326"/>
      <c r="EG56" s="326"/>
      <c r="EH56" s="326"/>
      <c r="EI56" s="326"/>
      <c r="EJ56" s="326"/>
      <c r="EK56" s="326"/>
      <c r="EL56" s="326"/>
      <c r="EM56" s="326"/>
      <c r="EN56" s="326"/>
      <c r="EO56" s="326"/>
      <c r="EP56" s="326"/>
      <c r="EQ56" s="327"/>
      <c r="ER56" s="331"/>
      <c r="ES56" s="332"/>
      <c r="ET56" s="332"/>
      <c r="EU56" s="332"/>
      <c r="EV56" s="332"/>
      <c r="EW56" s="332"/>
      <c r="EX56" s="332"/>
      <c r="EY56" s="333"/>
      <c r="EZ56" s="337"/>
      <c r="FA56" s="338"/>
      <c r="FB56" s="338"/>
      <c r="FC56" s="338"/>
      <c r="FD56" s="338"/>
      <c r="FE56" s="338"/>
      <c r="FF56" s="338"/>
      <c r="FG56" s="339"/>
    </row>
    <row r="57" spans="2:163" ht="8.65" customHeight="1">
      <c r="B57" s="301" t="s">
        <v>817</v>
      </c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5" t="s">
        <v>778</v>
      </c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260" t="s">
        <v>777</v>
      </c>
      <c r="BU57" s="260"/>
      <c r="BV57" s="260"/>
      <c r="BW57" s="260"/>
      <c r="BX57" s="261"/>
      <c r="BY57" s="305" t="s">
        <v>818</v>
      </c>
      <c r="BZ57" s="306"/>
      <c r="CA57" s="306"/>
      <c r="CB57" s="306"/>
      <c r="CC57" s="306"/>
      <c r="CD57" s="306"/>
      <c r="CE57" s="306"/>
      <c r="CF57" s="306"/>
      <c r="CG57" s="306"/>
      <c r="CH57" s="306"/>
      <c r="CI57" s="306"/>
      <c r="CJ57" s="306"/>
      <c r="CK57" s="306"/>
      <c r="CL57" s="306"/>
      <c r="CM57" s="306"/>
      <c r="CN57" s="306"/>
      <c r="CO57" s="306"/>
      <c r="CP57" s="306"/>
      <c r="CQ57" s="306"/>
      <c r="CR57" s="306"/>
      <c r="CS57" s="306"/>
      <c r="CT57" s="306"/>
      <c r="CU57" s="306"/>
      <c r="CV57" s="306"/>
      <c r="CW57" s="306"/>
      <c r="CX57" s="306"/>
      <c r="CY57" s="306"/>
      <c r="CZ57" s="306"/>
      <c r="DA57" s="306"/>
      <c r="DB57" s="306" t="s">
        <v>777</v>
      </c>
      <c r="DC57" s="306"/>
      <c r="DD57" s="306"/>
      <c r="DE57" s="306"/>
      <c r="DF57" s="306"/>
      <c r="DG57" s="306"/>
      <c r="DH57" s="306"/>
      <c r="DI57" s="307"/>
      <c r="DJ57" s="432"/>
      <c r="DK57" s="398"/>
      <c r="DL57" s="398"/>
      <c r="DM57" s="398"/>
      <c r="DN57" s="398"/>
      <c r="DO57" s="398"/>
      <c r="DP57" s="399"/>
      <c r="DQ57" s="413"/>
      <c r="DR57" s="414"/>
      <c r="DS57" s="414"/>
      <c r="DT57" s="414"/>
      <c r="DU57" s="414"/>
      <c r="DV57" s="414"/>
      <c r="DW57" s="414"/>
      <c r="DX57" s="414"/>
      <c r="DY57" s="414"/>
      <c r="DZ57" s="415"/>
      <c r="EA57" s="287" t="s">
        <v>796</v>
      </c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403">
        <v>1.38</v>
      </c>
      <c r="ES57" s="403"/>
      <c r="ET57" s="403"/>
      <c r="EU57" s="403"/>
      <c r="EV57" s="403"/>
      <c r="EW57" s="403"/>
      <c r="EX57" s="403"/>
      <c r="EY57" s="403"/>
      <c r="EZ57" s="306"/>
      <c r="FA57" s="306"/>
      <c r="FB57" s="306"/>
      <c r="FC57" s="306"/>
      <c r="FD57" s="306"/>
      <c r="FE57" s="306"/>
      <c r="FF57" s="306"/>
      <c r="FG57" s="307"/>
    </row>
    <row r="58" spans="2:163" ht="8.65" customHeight="1">
      <c r="B58" s="303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5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6"/>
      <c r="BG58" s="306"/>
      <c r="BH58" s="306"/>
      <c r="BI58" s="306"/>
      <c r="BJ58" s="306"/>
      <c r="BK58" s="306"/>
      <c r="BL58" s="306"/>
      <c r="BM58" s="306"/>
      <c r="BN58" s="306"/>
      <c r="BO58" s="306"/>
      <c r="BP58" s="306"/>
      <c r="BQ58" s="306"/>
      <c r="BR58" s="306"/>
      <c r="BS58" s="306"/>
      <c r="BT58" s="260"/>
      <c r="BU58" s="260"/>
      <c r="BV58" s="260"/>
      <c r="BW58" s="260"/>
      <c r="BX58" s="261"/>
      <c r="BY58" s="305"/>
      <c r="BZ58" s="306"/>
      <c r="CA58" s="306"/>
      <c r="CB58" s="306"/>
      <c r="CC58" s="306"/>
      <c r="CD58" s="306"/>
      <c r="CE58" s="306"/>
      <c r="CF58" s="306"/>
      <c r="CG58" s="306"/>
      <c r="CH58" s="306"/>
      <c r="CI58" s="306"/>
      <c r="CJ58" s="306"/>
      <c r="CK58" s="306"/>
      <c r="CL58" s="306"/>
      <c r="CM58" s="306"/>
      <c r="CN58" s="306"/>
      <c r="CO58" s="306"/>
      <c r="CP58" s="306"/>
      <c r="CQ58" s="306"/>
      <c r="CR58" s="306"/>
      <c r="CS58" s="306"/>
      <c r="CT58" s="306"/>
      <c r="CU58" s="306"/>
      <c r="CV58" s="306"/>
      <c r="CW58" s="306"/>
      <c r="CX58" s="306"/>
      <c r="CY58" s="306"/>
      <c r="CZ58" s="306"/>
      <c r="DA58" s="306"/>
      <c r="DB58" s="306"/>
      <c r="DC58" s="306"/>
      <c r="DD58" s="306"/>
      <c r="DE58" s="306"/>
      <c r="DF58" s="306"/>
      <c r="DG58" s="306"/>
      <c r="DH58" s="306"/>
      <c r="DI58" s="307"/>
      <c r="DJ58" s="433"/>
      <c r="DK58" s="401"/>
      <c r="DL58" s="401"/>
      <c r="DM58" s="401"/>
      <c r="DN58" s="401"/>
      <c r="DO58" s="401"/>
      <c r="DP58" s="402"/>
      <c r="DQ58" s="416"/>
      <c r="DR58" s="417"/>
      <c r="DS58" s="417"/>
      <c r="DT58" s="417"/>
      <c r="DU58" s="417"/>
      <c r="DV58" s="417"/>
      <c r="DW58" s="417"/>
      <c r="DX58" s="417"/>
      <c r="DY58" s="417"/>
      <c r="DZ58" s="418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403"/>
      <c r="ES58" s="403"/>
      <c r="ET58" s="403"/>
      <c r="EU58" s="403"/>
      <c r="EV58" s="403"/>
      <c r="EW58" s="403"/>
      <c r="EX58" s="403"/>
      <c r="EY58" s="403"/>
      <c r="EZ58" s="306"/>
      <c r="FA58" s="306"/>
      <c r="FB58" s="306"/>
      <c r="FC58" s="306"/>
      <c r="FD58" s="306"/>
      <c r="FE58" s="306"/>
      <c r="FF58" s="306"/>
      <c r="FG58" s="307"/>
    </row>
    <row r="59" spans="2:163" ht="8.65" customHeight="1">
      <c r="B59" s="234" t="s">
        <v>819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305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6"/>
      <c r="BG59" s="306"/>
      <c r="BH59" s="306"/>
      <c r="BI59" s="306"/>
      <c r="BJ59" s="306"/>
      <c r="BK59" s="306"/>
      <c r="BL59" s="306"/>
      <c r="BM59" s="306"/>
      <c r="BN59" s="306"/>
      <c r="BO59" s="306"/>
      <c r="BP59" s="306"/>
      <c r="BQ59" s="306"/>
      <c r="BR59" s="306"/>
      <c r="BS59" s="306"/>
      <c r="BT59" s="260"/>
      <c r="BU59" s="260"/>
      <c r="BV59" s="260"/>
      <c r="BW59" s="260"/>
      <c r="BX59" s="261"/>
      <c r="BY59" s="305"/>
      <c r="BZ59" s="306"/>
      <c r="CA59" s="306"/>
      <c r="CB59" s="306"/>
      <c r="CC59" s="306"/>
      <c r="CD59" s="306"/>
      <c r="CE59" s="306"/>
      <c r="CF59" s="306"/>
      <c r="CG59" s="306"/>
      <c r="CH59" s="306"/>
      <c r="CI59" s="306"/>
      <c r="CJ59" s="306"/>
      <c r="CK59" s="306"/>
      <c r="CL59" s="306"/>
      <c r="CM59" s="306"/>
      <c r="CN59" s="306"/>
      <c r="CO59" s="306"/>
      <c r="CP59" s="306"/>
      <c r="CQ59" s="306"/>
      <c r="CR59" s="306"/>
      <c r="CS59" s="306"/>
      <c r="CT59" s="306"/>
      <c r="CU59" s="306"/>
      <c r="CV59" s="306"/>
      <c r="CW59" s="306"/>
      <c r="CX59" s="306"/>
      <c r="CY59" s="306"/>
      <c r="CZ59" s="306"/>
      <c r="DA59" s="306"/>
      <c r="DB59" s="306"/>
      <c r="DC59" s="306"/>
      <c r="DD59" s="306"/>
      <c r="DE59" s="306"/>
      <c r="DF59" s="306"/>
      <c r="DG59" s="306"/>
      <c r="DH59" s="306"/>
      <c r="DI59" s="307"/>
      <c r="DJ59" s="311" t="s">
        <v>820</v>
      </c>
      <c r="DK59" s="312"/>
      <c r="DL59" s="312"/>
      <c r="DM59" s="312"/>
      <c r="DN59" s="312"/>
      <c r="DO59" s="312"/>
      <c r="DP59" s="312"/>
      <c r="DQ59" s="312"/>
      <c r="DR59" s="312"/>
      <c r="DS59" s="312"/>
      <c r="DT59" s="312"/>
      <c r="DU59" s="312"/>
      <c r="DV59" s="312"/>
      <c r="DW59" s="312"/>
      <c r="DX59" s="312"/>
      <c r="DY59" s="312"/>
      <c r="DZ59" s="312"/>
      <c r="EA59" s="312"/>
      <c r="EB59" s="312"/>
      <c r="EC59" s="312"/>
      <c r="ED59" s="312"/>
      <c r="EE59" s="312"/>
      <c r="EF59" s="312"/>
      <c r="EG59" s="312"/>
      <c r="EH59" s="312"/>
      <c r="EI59" s="312"/>
      <c r="EJ59" s="312"/>
      <c r="EK59" s="312"/>
      <c r="EL59" s="312"/>
      <c r="EM59" s="312"/>
      <c r="EN59" s="312"/>
      <c r="EO59" s="312"/>
      <c r="EP59" s="312"/>
      <c r="EQ59" s="312"/>
      <c r="ER59" s="312"/>
      <c r="ES59" s="312"/>
      <c r="ET59" s="312"/>
      <c r="EU59" s="312"/>
      <c r="EV59" s="312"/>
      <c r="EW59" s="312"/>
      <c r="EX59" s="312"/>
      <c r="EY59" s="312"/>
      <c r="EZ59" s="312"/>
      <c r="FA59" s="312"/>
      <c r="FB59" s="312"/>
      <c r="FC59" s="312"/>
      <c r="FD59" s="312"/>
      <c r="FE59" s="312"/>
      <c r="FF59" s="312"/>
      <c r="FG59" s="313"/>
    </row>
    <row r="60" spans="2:163" ht="8.65" customHeight="1" thickBot="1">
      <c r="B60" s="309"/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310"/>
      <c r="AH60" s="310"/>
      <c r="AI60" s="310"/>
      <c r="AJ60" s="310"/>
      <c r="AK60" s="310"/>
      <c r="AL60" s="310"/>
      <c r="AM60" s="310"/>
      <c r="AN60" s="310"/>
      <c r="AO60" s="310"/>
      <c r="AP60" s="310"/>
      <c r="AQ60" s="310"/>
      <c r="AR60" s="310"/>
      <c r="AS60" s="310"/>
      <c r="AT60" s="310"/>
      <c r="AU60" s="215" t="s">
        <v>821</v>
      </c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60">
        <v>0.9</v>
      </c>
      <c r="BU60" s="260"/>
      <c r="BV60" s="260"/>
      <c r="BW60" s="260"/>
      <c r="BX60" s="261"/>
      <c r="BY60" s="286" t="s">
        <v>773</v>
      </c>
      <c r="BZ60" s="287"/>
      <c r="CA60" s="287"/>
      <c r="CB60" s="287"/>
      <c r="CC60" s="287"/>
      <c r="CD60" s="287"/>
      <c r="CE60" s="287"/>
      <c r="CF60" s="287"/>
      <c r="CG60" s="287"/>
      <c r="CH60" s="287"/>
      <c r="CI60" s="287"/>
      <c r="CJ60" s="287"/>
      <c r="CK60" s="287"/>
      <c r="CL60" s="287"/>
      <c r="CM60" s="287"/>
      <c r="CN60" s="287"/>
      <c r="CO60" s="287"/>
      <c r="CP60" s="287"/>
      <c r="CQ60" s="287"/>
      <c r="CR60" s="287"/>
      <c r="CS60" s="287"/>
      <c r="CT60" s="287"/>
      <c r="CU60" s="287"/>
      <c r="CV60" s="287"/>
      <c r="CW60" s="287"/>
      <c r="CX60" s="287"/>
      <c r="CY60" s="287"/>
      <c r="CZ60" s="287"/>
      <c r="DA60" s="287"/>
      <c r="DB60" s="288">
        <v>8.1000000000000003E-2</v>
      </c>
      <c r="DC60" s="288"/>
      <c r="DD60" s="288"/>
      <c r="DE60" s="288"/>
      <c r="DF60" s="288"/>
      <c r="DG60" s="288"/>
      <c r="DH60" s="288"/>
      <c r="DI60" s="289"/>
      <c r="DJ60" s="190"/>
      <c r="DK60" s="191"/>
      <c r="DL60" s="191"/>
      <c r="DM60" s="191"/>
      <c r="DN60" s="191"/>
      <c r="DO60" s="191"/>
      <c r="DP60" s="191"/>
      <c r="DQ60" s="191"/>
      <c r="DR60" s="191"/>
      <c r="DS60" s="191"/>
      <c r="DT60" s="191"/>
      <c r="DU60" s="191"/>
      <c r="DV60" s="191"/>
      <c r="DW60" s="191"/>
      <c r="DX60" s="191"/>
      <c r="DY60" s="191"/>
      <c r="DZ60" s="191"/>
      <c r="EA60" s="191"/>
      <c r="EB60" s="191"/>
      <c r="EC60" s="191"/>
      <c r="ED60" s="191"/>
      <c r="EE60" s="191"/>
      <c r="EF60" s="191"/>
      <c r="EG60" s="191"/>
      <c r="EH60" s="191"/>
      <c r="EI60" s="191"/>
      <c r="EJ60" s="191"/>
      <c r="EK60" s="191"/>
      <c r="EL60" s="191"/>
      <c r="EM60" s="191"/>
      <c r="EN60" s="191"/>
      <c r="EO60" s="191"/>
      <c r="EP60" s="191"/>
      <c r="EQ60" s="191"/>
      <c r="ER60" s="191"/>
      <c r="ES60" s="191"/>
      <c r="ET60" s="191"/>
      <c r="EU60" s="191"/>
      <c r="EV60" s="191"/>
      <c r="EW60" s="191"/>
      <c r="EX60" s="191"/>
      <c r="EY60" s="191"/>
      <c r="EZ60" s="191"/>
      <c r="FA60" s="191"/>
      <c r="FB60" s="191"/>
      <c r="FC60" s="191"/>
      <c r="FD60" s="191"/>
      <c r="FE60" s="191"/>
      <c r="FF60" s="191"/>
      <c r="FG60" s="192"/>
    </row>
    <row r="61" spans="2:163" ht="8.65" customHeight="1" thickTop="1">
      <c r="B61" s="314" t="s">
        <v>822</v>
      </c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215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60"/>
      <c r="BU61" s="260"/>
      <c r="BV61" s="260"/>
      <c r="BW61" s="260"/>
      <c r="BX61" s="261"/>
      <c r="BY61" s="286"/>
      <c r="BZ61" s="287"/>
      <c r="CA61" s="287"/>
      <c r="CB61" s="287"/>
      <c r="CC61" s="287"/>
      <c r="CD61" s="287"/>
      <c r="CE61" s="287"/>
      <c r="CF61" s="287"/>
      <c r="CG61" s="287"/>
      <c r="CH61" s="287"/>
      <c r="CI61" s="287"/>
      <c r="CJ61" s="287"/>
      <c r="CK61" s="287"/>
      <c r="CL61" s="287"/>
      <c r="CM61" s="287"/>
      <c r="CN61" s="287"/>
      <c r="CO61" s="287"/>
      <c r="CP61" s="287"/>
      <c r="CQ61" s="287"/>
      <c r="CR61" s="287"/>
      <c r="CS61" s="287"/>
      <c r="CT61" s="287"/>
      <c r="CU61" s="287"/>
      <c r="CV61" s="287"/>
      <c r="CW61" s="287"/>
      <c r="CX61" s="287"/>
      <c r="CY61" s="287"/>
      <c r="CZ61" s="287"/>
      <c r="DA61" s="287"/>
      <c r="DB61" s="288"/>
      <c r="DC61" s="288"/>
      <c r="DD61" s="288"/>
      <c r="DE61" s="288"/>
      <c r="DF61" s="288"/>
      <c r="DG61" s="288"/>
      <c r="DH61" s="288"/>
      <c r="DI61" s="289"/>
      <c r="DJ61" s="190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1"/>
      <c r="ED61" s="191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1"/>
      <c r="FG61" s="192"/>
    </row>
    <row r="62" spans="2:163" ht="8.65" customHeight="1">
      <c r="B62" s="316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  <c r="AK62" s="317"/>
      <c r="AL62" s="317"/>
      <c r="AM62" s="317"/>
      <c r="AN62" s="317"/>
      <c r="AO62" s="317"/>
      <c r="AP62" s="317"/>
      <c r="AQ62" s="317"/>
      <c r="AR62" s="317"/>
      <c r="AS62" s="317"/>
      <c r="AT62" s="317"/>
      <c r="AU62" s="215" t="s">
        <v>823</v>
      </c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60">
        <v>0.4</v>
      </c>
      <c r="BU62" s="260"/>
      <c r="BV62" s="260"/>
      <c r="BW62" s="260"/>
      <c r="BX62" s="261"/>
      <c r="BY62" s="286"/>
      <c r="BZ62" s="287"/>
      <c r="CA62" s="287"/>
      <c r="CB62" s="287"/>
      <c r="CC62" s="287"/>
      <c r="CD62" s="287"/>
      <c r="CE62" s="287"/>
      <c r="CF62" s="287"/>
      <c r="CG62" s="287"/>
      <c r="CH62" s="287"/>
      <c r="CI62" s="287"/>
      <c r="CJ62" s="287"/>
      <c r="CK62" s="287"/>
      <c r="CL62" s="287"/>
      <c r="CM62" s="287"/>
      <c r="CN62" s="287"/>
      <c r="CO62" s="287"/>
      <c r="CP62" s="287"/>
      <c r="CQ62" s="287"/>
      <c r="CR62" s="287"/>
      <c r="CS62" s="287"/>
      <c r="CT62" s="287"/>
      <c r="CU62" s="287"/>
      <c r="CV62" s="287"/>
      <c r="CW62" s="287"/>
      <c r="CX62" s="287"/>
      <c r="CY62" s="287"/>
      <c r="CZ62" s="287"/>
      <c r="DA62" s="287"/>
      <c r="DB62" s="288"/>
      <c r="DC62" s="288"/>
      <c r="DD62" s="288"/>
      <c r="DE62" s="288"/>
      <c r="DF62" s="288"/>
      <c r="DG62" s="288"/>
      <c r="DH62" s="288"/>
      <c r="DI62" s="289"/>
      <c r="DJ62" s="187" t="s">
        <v>824</v>
      </c>
      <c r="DK62" s="188"/>
      <c r="DL62" s="188"/>
      <c r="DM62" s="188"/>
      <c r="DN62" s="188"/>
      <c r="DO62" s="188"/>
      <c r="DP62" s="188"/>
      <c r="DQ62" s="188"/>
      <c r="DR62" s="188"/>
      <c r="DS62" s="188"/>
      <c r="DT62" s="188"/>
      <c r="DU62" s="188"/>
      <c r="DV62" s="188"/>
      <c r="DW62" s="188"/>
      <c r="DX62" s="188"/>
      <c r="DY62" s="188"/>
      <c r="DZ62" s="188"/>
      <c r="EA62" s="188"/>
      <c r="EB62" s="188"/>
      <c r="EC62" s="188"/>
      <c r="ED62" s="188"/>
      <c r="EE62" s="188"/>
      <c r="EF62" s="188"/>
      <c r="EG62" s="188"/>
      <c r="EH62" s="188"/>
      <c r="EI62" s="188"/>
      <c r="EJ62" s="188"/>
      <c r="EK62" s="188"/>
      <c r="EL62" s="188"/>
      <c r="EM62" s="188"/>
      <c r="EN62" s="188"/>
      <c r="EO62" s="188"/>
      <c r="EP62" s="188"/>
      <c r="EQ62" s="188"/>
      <c r="ER62" s="188"/>
      <c r="ES62" s="188"/>
      <c r="ET62" s="188"/>
      <c r="EU62" s="188"/>
      <c r="EV62" s="188"/>
      <c r="EW62" s="188"/>
      <c r="EX62" s="188"/>
      <c r="EY62" s="188"/>
      <c r="EZ62" s="188"/>
      <c r="FA62" s="188"/>
      <c r="FB62" s="188"/>
      <c r="FC62" s="188"/>
      <c r="FD62" s="188"/>
      <c r="FE62" s="188"/>
      <c r="FF62" s="188"/>
      <c r="FG62" s="189"/>
    </row>
    <row r="63" spans="2:163" ht="8.65" customHeight="1">
      <c r="B63" s="316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7"/>
      <c r="AI63" s="317"/>
      <c r="AJ63" s="317"/>
      <c r="AK63" s="317"/>
      <c r="AL63" s="317"/>
      <c r="AM63" s="317"/>
      <c r="AN63" s="317"/>
      <c r="AO63" s="317"/>
      <c r="AP63" s="317"/>
      <c r="AQ63" s="317"/>
      <c r="AR63" s="317"/>
      <c r="AS63" s="317"/>
      <c r="AT63" s="317"/>
      <c r="AU63" s="215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60"/>
      <c r="BU63" s="260"/>
      <c r="BV63" s="260"/>
      <c r="BW63" s="260"/>
      <c r="BX63" s="261"/>
      <c r="BY63" s="286" t="s">
        <v>825</v>
      </c>
      <c r="BZ63" s="287"/>
      <c r="CA63" s="287"/>
      <c r="CB63" s="287"/>
      <c r="CC63" s="287"/>
      <c r="CD63" s="287"/>
      <c r="CE63" s="287"/>
      <c r="CF63" s="287"/>
      <c r="CG63" s="287"/>
      <c r="CH63" s="287"/>
      <c r="CI63" s="287"/>
      <c r="CJ63" s="287"/>
      <c r="CK63" s="287"/>
      <c r="CL63" s="287"/>
      <c r="CM63" s="287"/>
      <c r="CN63" s="287"/>
      <c r="CO63" s="287"/>
      <c r="CP63" s="287"/>
      <c r="CQ63" s="287"/>
      <c r="CR63" s="287"/>
      <c r="CS63" s="287"/>
      <c r="CT63" s="287"/>
      <c r="CU63" s="287"/>
      <c r="CV63" s="287"/>
      <c r="CW63" s="287"/>
      <c r="CX63" s="287"/>
      <c r="CY63" s="287"/>
      <c r="CZ63" s="287"/>
      <c r="DA63" s="287"/>
      <c r="DB63" s="288">
        <v>0.08</v>
      </c>
      <c r="DC63" s="288"/>
      <c r="DD63" s="288"/>
      <c r="DE63" s="288"/>
      <c r="DF63" s="288"/>
      <c r="DG63" s="288"/>
      <c r="DH63" s="288"/>
      <c r="DI63" s="289"/>
      <c r="DJ63" s="162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3"/>
      <c r="EG63" s="163"/>
      <c r="EH63" s="163"/>
      <c r="EI63" s="163"/>
      <c r="EJ63" s="163"/>
      <c r="EK63" s="163"/>
      <c r="EL63" s="163"/>
      <c r="EM63" s="163"/>
      <c r="EN63" s="163"/>
      <c r="EO63" s="163"/>
      <c r="EP63" s="163"/>
      <c r="EQ63" s="163"/>
      <c r="ER63" s="163"/>
      <c r="ES63" s="163"/>
      <c r="ET63" s="163"/>
      <c r="EU63" s="163"/>
      <c r="EV63" s="163"/>
      <c r="EW63" s="163"/>
      <c r="EX63" s="163"/>
      <c r="EY63" s="163"/>
      <c r="EZ63" s="163"/>
      <c r="FA63" s="163"/>
      <c r="FB63" s="163"/>
      <c r="FC63" s="163"/>
      <c r="FD63" s="163"/>
      <c r="FE63" s="163"/>
      <c r="FF63" s="163"/>
      <c r="FG63" s="164"/>
    </row>
    <row r="64" spans="2:163" ht="8.65" customHeight="1">
      <c r="B64" s="228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15" t="s">
        <v>826</v>
      </c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60">
        <v>0.5</v>
      </c>
      <c r="BU64" s="260"/>
      <c r="BV64" s="260"/>
      <c r="BW64" s="260"/>
      <c r="BX64" s="261"/>
      <c r="BY64" s="286"/>
      <c r="BZ64" s="287"/>
      <c r="CA64" s="287"/>
      <c r="CB64" s="287"/>
      <c r="CC64" s="287"/>
      <c r="CD64" s="287"/>
      <c r="CE64" s="287"/>
      <c r="CF64" s="287"/>
      <c r="CG64" s="287"/>
      <c r="CH64" s="287"/>
      <c r="CI64" s="287"/>
      <c r="CJ64" s="287"/>
      <c r="CK64" s="287"/>
      <c r="CL64" s="287"/>
      <c r="CM64" s="287"/>
      <c r="CN64" s="287"/>
      <c r="CO64" s="287"/>
      <c r="CP64" s="287"/>
      <c r="CQ64" s="287"/>
      <c r="CR64" s="287"/>
      <c r="CS64" s="287"/>
      <c r="CT64" s="287"/>
      <c r="CU64" s="287"/>
      <c r="CV64" s="287"/>
      <c r="CW64" s="287"/>
      <c r="CX64" s="287"/>
      <c r="CY64" s="287"/>
      <c r="CZ64" s="287"/>
      <c r="DA64" s="287"/>
      <c r="DB64" s="288"/>
      <c r="DC64" s="288"/>
      <c r="DD64" s="288"/>
      <c r="DE64" s="288"/>
      <c r="DF64" s="288"/>
      <c r="DG64" s="288"/>
      <c r="DH64" s="288"/>
      <c r="DI64" s="289"/>
      <c r="DJ64" s="162"/>
      <c r="DK64" s="163"/>
      <c r="DL64" s="163"/>
      <c r="DM64" s="163"/>
      <c r="DN64" s="163"/>
      <c r="DO64" s="163"/>
      <c r="DP64" s="163"/>
      <c r="DQ64" s="163"/>
      <c r="DR64" s="163"/>
      <c r="DS64" s="163"/>
      <c r="DT64" s="163"/>
      <c r="DU64" s="163"/>
      <c r="DV64" s="163"/>
      <c r="DW64" s="163"/>
      <c r="DX64" s="163"/>
      <c r="DY64" s="163"/>
      <c r="DZ64" s="163"/>
      <c r="EA64" s="163"/>
      <c r="EB64" s="163"/>
      <c r="EC64" s="163"/>
      <c r="ED64" s="163"/>
      <c r="EE64" s="163"/>
      <c r="EF64" s="163"/>
      <c r="EG64" s="163"/>
      <c r="EH64" s="163"/>
      <c r="EI64" s="163"/>
      <c r="EJ64" s="163"/>
      <c r="EK64" s="163"/>
      <c r="EL64" s="163"/>
      <c r="EM64" s="163"/>
      <c r="EN64" s="163"/>
      <c r="EO64" s="163"/>
      <c r="EP64" s="163"/>
      <c r="EQ64" s="163"/>
      <c r="ER64" s="163"/>
      <c r="ES64" s="163"/>
      <c r="ET64" s="163"/>
      <c r="EU64" s="163"/>
      <c r="EV64" s="163"/>
      <c r="EW64" s="163"/>
      <c r="EX64" s="163"/>
      <c r="EY64" s="163"/>
      <c r="EZ64" s="163"/>
      <c r="FA64" s="163"/>
      <c r="FB64" s="163"/>
      <c r="FC64" s="163"/>
      <c r="FD64" s="163"/>
      <c r="FE64" s="163"/>
      <c r="FF64" s="163"/>
      <c r="FG64" s="164"/>
    </row>
    <row r="65" spans="2:163" ht="8.65" customHeight="1">
      <c r="B65" s="305" t="s">
        <v>827</v>
      </c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8"/>
      <c r="AU65" s="215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60"/>
      <c r="BU65" s="260"/>
      <c r="BV65" s="260"/>
      <c r="BW65" s="260"/>
      <c r="BX65" s="261"/>
      <c r="BY65" s="286"/>
      <c r="BZ65" s="287"/>
      <c r="CA65" s="287"/>
      <c r="CB65" s="287"/>
      <c r="CC65" s="287"/>
      <c r="CD65" s="287"/>
      <c r="CE65" s="287"/>
      <c r="CF65" s="287"/>
      <c r="CG65" s="287"/>
      <c r="CH65" s="287"/>
      <c r="CI65" s="287"/>
      <c r="CJ65" s="287"/>
      <c r="CK65" s="287"/>
      <c r="CL65" s="287"/>
      <c r="CM65" s="287"/>
      <c r="CN65" s="287"/>
      <c r="CO65" s="287"/>
      <c r="CP65" s="287"/>
      <c r="CQ65" s="287"/>
      <c r="CR65" s="287"/>
      <c r="CS65" s="287"/>
      <c r="CT65" s="287"/>
      <c r="CU65" s="287"/>
      <c r="CV65" s="287"/>
      <c r="CW65" s="287"/>
      <c r="CX65" s="287"/>
      <c r="CY65" s="287"/>
      <c r="CZ65" s="287"/>
      <c r="DA65" s="287"/>
      <c r="DB65" s="288"/>
      <c r="DC65" s="288"/>
      <c r="DD65" s="288"/>
      <c r="DE65" s="288"/>
      <c r="DF65" s="288"/>
      <c r="DG65" s="288"/>
      <c r="DH65" s="288"/>
      <c r="DI65" s="289"/>
      <c r="DJ65" s="162" t="s">
        <v>828</v>
      </c>
      <c r="DK65" s="163"/>
      <c r="DL65" s="163"/>
      <c r="DM65" s="163"/>
      <c r="DN65" s="163"/>
      <c r="DO65" s="163"/>
      <c r="DP65" s="163"/>
      <c r="DQ65" s="163"/>
      <c r="DR65" s="163"/>
      <c r="DS65" s="163"/>
      <c r="DT65" s="163"/>
      <c r="DU65" s="163"/>
      <c r="DV65" s="163"/>
      <c r="DW65" s="163"/>
      <c r="DX65" s="163"/>
      <c r="DY65" s="163"/>
      <c r="DZ65" s="163"/>
      <c r="EA65" s="163"/>
      <c r="EB65" s="163"/>
      <c r="EC65" s="163"/>
      <c r="ED65" s="163"/>
      <c r="EE65" s="163"/>
      <c r="EF65" s="163"/>
      <c r="EG65" s="163"/>
      <c r="EH65" s="163"/>
      <c r="EI65" s="163"/>
      <c r="EJ65" s="163"/>
      <c r="EK65" s="163"/>
      <c r="EL65" s="163"/>
      <c r="EM65" s="163"/>
      <c r="EN65" s="163"/>
      <c r="EO65" s="163"/>
      <c r="EP65" s="163"/>
      <c r="EQ65" s="163"/>
      <c r="ER65" s="163"/>
      <c r="ES65" s="163"/>
      <c r="ET65" s="163"/>
      <c r="EU65" s="163"/>
      <c r="EV65" s="163"/>
      <c r="EW65" s="163"/>
      <c r="EX65" s="163"/>
      <c r="EY65" s="163"/>
      <c r="EZ65" s="163"/>
      <c r="FA65" s="163"/>
      <c r="FB65" s="163"/>
      <c r="FC65" s="163"/>
      <c r="FD65" s="163"/>
      <c r="FE65" s="163"/>
      <c r="FF65" s="163"/>
      <c r="FG65" s="164"/>
    </row>
    <row r="66" spans="2:163" ht="8.65" customHeight="1">
      <c r="B66" s="305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8"/>
      <c r="AU66" s="215" t="s">
        <v>829</v>
      </c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60">
        <v>1.5</v>
      </c>
      <c r="BU66" s="260"/>
      <c r="BV66" s="260"/>
      <c r="BW66" s="260"/>
      <c r="BX66" s="261"/>
      <c r="BY66" s="286" t="s">
        <v>830</v>
      </c>
      <c r="BZ66" s="287"/>
      <c r="CA66" s="287"/>
      <c r="CB66" s="287"/>
      <c r="CC66" s="287"/>
      <c r="CD66" s="287"/>
      <c r="CE66" s="287"/>
      <c r="CF66" s="287"/>
      <c r="CG66" s="287"/>
      <c r="CH66" s="287"/>
      <c r="CI66" s="287"/>
      <c r="CJ66" s="287"/>
      <c r="CK66" s="287"/>
      <c r="CL66" s="287"/>
      <c r="CM66" s="287"/>
      <c r="CN66" s="287"/>
      <c r="CO66" s="287"/>
      <c r="CP66" s="287"/>
      <c r="CQ66" s="287"/>
      <c r="CR66" s="287"/>
      <c r="CS66" s="287"/>
      <c r="CT66" s="287"/>
      <c r="CU66" s="287"/>
      <c r="CV66" s="287"/>
      <c r="CW66" s="287"/>
      <c r="CX66" s="287"/>
      <c r="CY66" s="287"/>
      <c r="CZ66" s="287"/>
      <c r="DA66" s="287"/>
      <c r="DB66" s="288">
        <v>7.4999999999999997E-2</v>
      </c>
      <c r="DC66" s="288"/>
      <c r="DD66" s="288"/>
      <c r="DE66" s="288"/>
      <c r="DF66" s="288"/>
      <c r="DG66" s="288"/>
      <c r="DH66" s="288"/>
      <c r="DI66" s="289"/>
      <c r="DJ66" s="162"/>
      <c r="DK66" s="163"/>
      <c r="DL66" s="163"/>
      <c r="DM66" s="163"/>
      <c r="DN66" s="163"/>
      <c r="DO66" s="163"/>
      <c r="DP66" s="163"/>
      <c r="DQ66" s="163"/>
      <c r="DR66" s="163"/>
      <c r="DS66" s="163"/>
      <c r="DT66" s="163"/>
      <c r="DU66" s="163"/>
      <c r="DV66" s="163"/>
      <c r="DW66" s="163"/>
      <c r="DX66" s="163"/>
      <c r="DY66" s="163"/>
      <c r="DZ66" s="163"/>
      <c r="EA66" s="163"/>
      <c r="EB66" s="163"/>
      <c r="EC66" s="163"/>
      <c r="ED66" s="163"/>
      <c r="EE66" s="163"/>
      <c r="EF66" s="163"/>
      <c r="EG66" s="163"/>
      <c r="EH66" s="163"/>
      <c r="EI66" s="163"/>
      <c r="EJ66" s="163"/>
      <c r="EK66" s="163"/>
      <c r="EL66" s="163"/>
      <c r="EM66" s="163"/>
      <c r="EN66" s="163"/>
      <c r="EO66" s="163"/>
      <c r="EP66" s="163"/>
      <c r="EQ66" s="163"/>
      <c r="ER66" s="163"/>
      <c r="ES66" s="163"/>
      <c r="ET66" s="163"/>
      <c r="EU66" s="163"/>
      <c r="EV66" s="163"/>
      <c r="EW66" s="163"/>
      <c r="EX66" s="163"/>
      <c r="EY66" s="163"/>
      <c r="EZ66" s="163"/>
      <c r="FA66" s="163"/>
      <c r="FB66" s="163"/>
      <c r="FC66" s="163"/>
      <c r="FD66" s="163"/>
      <c r="FE66" s="163"/>
      <c r="FF66" s="163"/>
      <c r="FG66" s="164"/>
    </row>
    <row r="67" spans="2:163" ht="8.65" customHeight="1">
      <c r="B67" s="305" t="s">
        <v>831</v>
      </c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260" t="s">
        <v>777</v>
      </c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7"/>
      <c r="AU67" s="215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60"/>
      <c r="BU67" s="260"/>
      <c r="BV67" s="260"/>
      <c r="BW67" s="260"/>
      <c r="BX67" s="261"/>
      <c r="BY67" s="286"/>
      <c r="BZ67" s="287"/>
      <c r="CA67" s="287"/>
      <c r="CB67" s="287"/>
      <c r="CC67" s="287"/>
      <c r="CD67" s="287"/>
      <c r="CE67" s="287"/>
      <c r="CF67" s="287"/>
      <c r="CG67" s="287"/>
      <c r="CH67" s="287"/>
      <c r="CI67" s="287"/>
      <c r="CJ67" s="287"/>
      <c r="CK67" s="287"/>
      <c r="CL67" s="287"/>
      <c r="CM67" s="287"/>
      <c r="CN67" s="287"/>
      <c r="CO67" s="287"/>
      <c r="CP67" s="287"/>
      <c r="CQ67" s="287"/>
      <c r="CR67" s="287"/>
      <c r="CS67" s="287"/>
      <c r="CT67" s="287"/>
      <c r="CU67" s="287"/>
      <c r="CV67" s="287"/>
      <c r="CW67" s="287"/>
      <c r="CX67" s="287"/>
      <c r="CY67" s="287"/>
      <c r="CZ67" s="287"/>
      <c r="DA67" s="287"/>
      <c r="DB67" s="288"/>
      <c r="DC67" s="288"/>
      <c r="DD67" s="288"/>
      <c r="DE67" s="288"/>
      <c r="DF67" s="288"/>
      <c r="DG67" s="288"/>
      <c r="DH67" s="288"/>
      <c r="DI67" s="289"/>
      <c r="DJ67" s="162"/>
      <c r="DK67" s="163"/>
      <c r="DL67" s="163"/>
      <c r="DM67" s="163"/>
      <c r="DN67" s="163"/>
      <c r="DO67" s="163"/>
      <c r="DP67" s="163"/>
      <c r="DQ67" s="163"/>
      <c r="DR67" s="163"/>
      <c r="DS67" s="163"/>
      <c r="DT67" s="163"/>
      <c r="DU67" s="163"/>
      <c r="DV67" s="163"/>
      <c r="DW67" s="163"/>
      <c r="DX67" s="163"/>
      <c r="DY67" s="163"/>
      <c r="DZ67" s="163"/>
      <c r="EA67" s="163"/>
      <c r="EB67" s="163"/>
      <c r="EC67" s="163"/>
      <c r="ED67" s="163"/>
      <c r="EE67" s="163"/>
      <c r="EF67" s="163"/>
      <c r="EG67" s="163"/>
      <c r="EH67" s="163"/>
      <c r="EI67" s="163"/>
      <c r="EJ67" s="163"/>
      <c r="EK67" s="163"/>
      <c r="EL67" s="163"/>
      <c r="EM67" s="163"/>
      <c r="EN67" s="163"/>
      <c r="EO67" s="163"/>
      <c r="EP67" s="163"/>
      <c r="EQ67" s="163"/>
      <c r="ER67" s="163"/>
      <c r="ES67" s="163"/>
      <c r="ET67" s="163"/>
      <c r="EU67" s="163"/>
      <c r="EV67" s="163"/>
      <c r="EW67" s="163"/>
      <c r="EX67" s="163"/>
      <c r="EY67" s="163"/>
      <c r="EZ67" s="163"/>
      <c r="FA67" s="163"/>
      <c r="FB67" s="163"/>
      <c r="FC67" s="163"/>
      <c r="FD67" s="163"/>
      <c r="FE67" s="163"/>
      <c r="FF67" s="163"/>
      <c r="FG67" s="164"/>
    </row>
    <row r="68" spans="2:163" ht="8.65" customHeight="1">
      <c r="B68" s="305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260"/>
      <c r="AI68" s="260"/>
      <c r="AJ68" s="260"/>
      <c r="AK68" s="260"/>
      <c r="AL68" s="260"/>
      <c r="AM68" s="260"/>
      <c r="AN68" s="260"/>
      <c r="AO68" s="260"/>
      <c r="AP68" s="260"/>
      <c r="AQ68" s="260"/>
      <c r="AR68" s="260"/>
      <c r="AS68" s="260"/>
      <c r="AT68" s="267"/>
      <c r="AU68" s="215" t="s">
        <v>832</v>
      </c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60">
        <v>0.5</v>
      </c>
      <c r="BU68" s="260"/>
      <c r="BV68" s="260"/>
      <c r="BW68" s="260"/>
      <c r="BX68" s="261"/>
      <c r="BY68" s="286"/>
      <c r="BZ68" s="287"/>
      <c r="CA68" s="287"/>
      <c r="CB68" s="287"/>
      <c r="CC68" s="287"/>
      <c r="CD68" s="287"/>
      <c r="CE68" s="287"/>
      <c r="CF68" s="287"/>
      <c r="CG68" s="287"/>
      <c r="CH68" s="287"/>
      <c r="CI68" s="287"/>
      <c r="CJ68" s="287"/>
      <c r="CK68" s="287"/>
      <c r="CL68" s="287"/>
      <c r="CM68" s="287"/>
      <c r="CN68" s="287"/>
      <c r="CO68" s="287"/>
      <c r="CP68" s="287"/>
      <c r="CQ68" s="287"/>
      <c r="CR68" s="287"/>
      <c r="CS68" s="287"/>
      <c r="CT68" s="287"/>
      <c r="CU68" s="287"/>
      <c r="CV68" s="287"/>
      <c r="CW68" s="287"/>
      <c r="CX68" s="287"/>
      <c r="CY68" s="287"/>
      <c r="CZ68" s="287"/>
      <c r="DA68" s="287"/>
      <c r="DB68" s="288"/>
      <c r="DC68" s="288"/>
      <c r="DD68" s="288"/>
      <c r="DE68" s="288"/>
      <c r="DF68" s="288"/>
      <c r="DG68" s="288"/>
      <c r="DH68" s="288"/>
      <c r="DI68" s="289"/>
      <c r="DJ68" s="162" t="s">
        <v>833</v>
      </c>
      <c r="DK68" s="163"/>
      <c r="DL68" s="163"/>
      <c r="DM68" s="163"/>
      <c r="DN68" s="163"/>
      <c r="DO68" s="163"/>
      <c r="DP68" s="163"/>
      <c r="DQ68" s="163"/>
      <c r="DR68" s="163"/>
      <c r="DS68" s="163"/>
      <c r="DT68" s="163"/>
      <c r="DU68" s="163"/>
      <c r="DV68" s="163"/>
      <c r="DW68" s="163"/>
      <c r="DX68" s="163"/>
      <c r="DY68" s="163"/>
      <c r="DZ68" s="163"/>
      <c r="EA68" s="163"/>
      <c r="EB68" s="163"/>
      <c r="EC68" s="163"/>
      <c r="ED68" s="163"/>
      <c r="EE68" s="163"/>
      <c r="EF68" s="163"/>
      <c r="EG68" s="163"/>
      <c r="EH68" s="163"/>
      <c r="EI68" s="163"/>
      <c r="EJ68" s="163"/>
      <c r="EK68" s="163"/>
      <c r="EL68" s="163"/>
      <c r="EM68" s="163"/>
      <c r="EN68" s="163"/>
      <c r="EO68" s="163"/>
      <c r="EP68" s="163"/>
      <c r="EQ68" s="163"/>
      <c r="ER68" s="163"/>
      <c r="ES68" s="163"/>
      <c r="ET68" s="163"/>
      <c r="EU68" s="163"/>
      <c r="EV68" s="163"/>
      <c r="EW68" s="163"/>
      <c r="EX68" s="163"/>
      <c r="EY68" s="163"/>
      <c r="EZ68" s="163"/>
      <c r="FA68" s="163"/>
      <c r="FB68" s="163"/>
      <c r="FC68" s="163"/>
      <c r="FD68" s="163"/>
      <c r="FE68" s="163"/>
      <c r="FF68" s="163"/>
      <c r="FG68" s="164"/>
    </row>
    <row r="69" spans="2:163" ht="8.65" customHeight="1">
      <c r="B69" s="265" t="s">
        <v>834</v>
      </c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0">
        <v>1.57</v>
      </c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7"/>
      <c r="AU69" s="215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60"/>
      <c r="BU69" s="260"/>
      <c r="BV69" s="260"/>
      <c r="BW69" s="260"/>
      <c r="BX69" s="261"/>
      <c r="BY69" s="286" t="s">
        <v>835</v>
      </c>
      <c r="BZ69" s="287"/>
      <c r="CA69" s="287"/>
      <c r="CB69" s="287"/>
      <c r="CC69" s="287"/>
      <c r="CD69" s="287"/>
      <c r="CE69" s="287"/>
      <c r="CF69" s="287"/>
      <c r="CG69" s="287"/>
      <c r="CH69" s="287"/>
      <c r="CI69" s="287"/>
      <c r="CJ69" s="287"/>
      <c r="CK69" s="287"/>
      <c r="CL69" s="287"/>
      <c r="CM69" s="287"/>
      <c r="CN69" s="287"/>
      <c r="CO69" s="287"/>
      <c r="CP69" s="287"/>
      <c r="CQ69" s="287"/>
      <c r="CR69" s="287"/>
      <c r="CS69" s="287"/>
      <c r="CT69" s="287"/>
      <c r="CU69" s="287"/>
      <c r="CV69" s="287"/>
      <c r="CW69" s="287"/>
      <c r="CX69" s="287"/>
      <c r="CY69" s="287"/>
      <c r="CZ69" s="287"/>
      <c r="DA69" s="287"/>
      <c r="DB69" s="288">
        <v>7.0999999999999994E-2</v>
      </c>
      <c r="DC69" s="288"/>
      <c r="DD69" s="288"/>
      <c r="DE69" s="288"/>
      <c r="DF69" s="288"/>
      <c r="DG69" s="288"/>
      <c r="DH69" s="288"/>
      <c r="DI69" s="289"/>
      <c r="DJ69" s="162"/>
      <c r="DK69" s="163"/>
      <c r="DL69" s="163"/>
      <c r="DM69" s="163"/>
      <c r="DN69" s="163"/>
      <c r="DO69" s="163"/>
      <c r="DP69" s="163"/>
      <c r="DQ69" s="163"/>
      <c r="DR69" s="163"/>
      <c r="DS69" s="163"/>
      <c r="DT69" s="163"/>
      <c r="DU69" s="163"/>
      <c r="DV69" s="163"/>
      <c r="DW69" s="163"/>
      <c r="DX69" s="163"/>
      <c r="DY69" s="163"/>
      <c r="DZ69" s="163"/>
      <c r="EA69" s="163"/>
      <c r="EB69" s="163"/>
      <c r="EC69" s="163"/>
      <c r="ED69" s="163"/>
      <c r="EE69" s="163"/>
      <c r="EF69" s="163"/>
      <c r="EG69" s="163"/>
      <c r="EH69" s="163"/>
      <c r="EI69" s="163"/>
      <c r="EJ69" s="163"/>
      <c r="EK69" s="163"/>
      <c r="EL69" s="163"/>
      <c r="EM69" s="163"/>
      <c r="EN69" s="163"/>
      <c r="EO69" s="163"/>
      <c r="EP69" s="163"/>
      <c r="EQ69" s="163"/>
      <c r="ER69" s="163"/>
      <c r="ES69" s="163"/>
      <c r="ET69" s="163"/>
      <c r="EU69" s="163"/>
      <c r="EV69" s="163"/>
      <c r="EW69" s="163"/>
      <c r="EX69" s="163"/>
      <c r="EY69" s="163"/>
      <c r="EZ69" s="163"/>
      <c r="FA69" s="163"/>
      <c r="FB69" s="163"/>
      <c r="FC69" s="163"/>
      <c r="FD69" s="163"/>
      <c r="FE69" s="163"/>
      <c r="FF69" s="163"/>
      <c r="FG69" s="164"/>
    </row>
    <row r="70" spans="2:163" ht="8.65" customHeight="1">
      <c r="B70" s="265"/>
      <c r="C70" s="266"/>
      <c r="D70" s="266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U70" s="266"/>
      <c r="V70" s="266"/>
      <c r="W70" s="266"/>
      <c r="X70" s="266"/>
      <c r="Y70" s="266"/>
      <c r="Z70" s="266"/>
      <c r="AA70" s="266"/>
      <c r="AB70" s="266"/>
      <c r="AC70" s="266"/>
      <c r="AD70" s="266"/>
      <c r="AE70" s="266"/>
      <c r="AF70" s="266"/>
      <c r="AG70" s="266"/>
      <c r="AH70" s="260"/>
      <c r="AI70" s="260"/>
      <c r="AJ70" s="260"/>
      <c r="AK70" s="260"/>
      <c r="AL70" s="260"/>
      <c r="AM70" s="260"/>
      <c r="AN70" s="260"/>
      <c r="AO70" s="260"/>
      <c r="AP70" s="260"/>
      <c r="AQ70" s="260"/>
      <c r="AR70" s="260"/>
      <c r="AS70" s="260"/>
      <c r="AT70" s="267"/>
      <c r="AU70" s="215" t="s">
        <v>836</v>
      </c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60">
        <v>1.8</v>
      </c>
      <c r="BU70" s="260"/>
      <c r="BV70" s="260"/>
      <c r="BW70" s="260"/>
      <c r="BX70" s="261"/>
      <c r="BY70" s="286"/>
      <c r="BZ70" s="287"/>
      <c r="CA70" s="287"/>
      <c r="CB70" s="287"/>
      <c r="CC70" s="287"/>
      <c r="CD70" s="287"/>
      <c r="CE70" s="287"/>
      <c r="CF70" s="287"/>
      <c r="CG70" s="287"/>
      <c r="CH70" s="287"/>
      <c r="CI70" s="287"/>
      <c r="CJ70" s="287"/>
      <c r="CK70" s="287"/>
      <c r="CL70" s="287"/>
      <c r="CM70" s="287"/>
      <c r="CN70" s="287"/>
      <c r="CO70" s="287"/>
      <c r="CP70" s="287"/>
      <c r="CQ70" s="287"/>
      <c r="CR70" s="287"/>
      <c r="CS70" s="287"/>
      <c r="CT70" s="287"/>
      <c r="CU70" s="287"/>
      <c r="CV70" s="287"/>
      <c r="CW70" s="287"/>
      <c r="CX70" s="287"/>
      <c r="CY70" s="287"/>
      <c r="CZ70" s="287"/>
      <c r="DA70" s="287"/>
      <c r="DB70" s="288"/>
      <c r="DC70" s="288"/>
      <c r="DD70" s="288"/>
      <c r="DE70" s="288"/>
      <c r="DF70" s="288"/>
      <c r="DG70" s="288"/>
      <c r="DH70" s="288"/>
      <c r="DI70" s="289"/>
      <c r="DJ70" s="162"/>
      <c r="DK70" s="163"/>
      <c r="DL70" s="163"/>
      <c r="DM70" s="163"/>
      <c r="DN70" s="163"/>
      <c r="DO70" s="163"/>
      <c r="DP70" s="163"/>
      <c r="DQ70" s="163"/>
      <c r="DR70" s="163"/>
      <c r="DS70" s="163"/>
      <c r="DT70" s="163"/>
      <c r="DU70" s="163"/>
      <c r="DV70" s="163"/>
      <c r="DW70" s="163"/>
      <c r="DX70" s="163"/>
      <c r="DY70" s="163"/>
      <c r="DZ70" s="163"/>
      <c r="EA70" s="163"/>
      <c r="EB70" s="163"/>
      <c r="EC70" s="163"/>
      <c r="ED70" s="163"/>
      <c r="EE70" s="163"/>
      <c r="EF70" s="163"/>
      <c r="EG70" s="163"/>
      <c r="EH70" s="163"/>
      <c r="EI70" s="163"/>
      <c r="EJ70" s="163"/>
      <c r="EK70" s="163"/>
      <c r="EL70" s="163"/>
      <c r="EM70" s="163"/>
      <c r="EN70" s="163"/>
      <c r="EO70" s="163"/>
      <c r="EP70" s="163"/>
      <c r="EQ70" s="163"/>
      <c r="ER70" s="163"/>
      <c r="ES70" s="163"/>
      <c r="ET70" s="163"/>
      <c r="EU70" s="163"/>
      <c r="EV70" s="163"/>
      <c r="EW70" s="163"/>
      <c r="EX70" s="163"/>
      <c r="EY70" s="163"/>
      <c r="EZ70" s="163"/>
      <c r="FA70" s="163"/>
      <c r="FB70" s="163"/>
      <c r="FC70" s="163"/>
      <c r="FD70" s="163"/>
      <c r="FE70" s="163"/>
      <c r="FF70" s="163"/>
      <c r="FG70" s="164"/>
    </row>
    <row r="71" spans="2:163" ht="8.65" customHeight="1">
      <c r="B71" s="265" t="s">
        <v>837</v>
      </c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90" t="s">
        <v>838</v>
      </c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7"/>
      <c r="AU71" s="215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60"/>
      <c r="BU71" s="260"/>
      <c r="BV71" s="260"/>
      <c r="BW71" s="260"/>
      <c r="BX71" s="261"/>
      <c r="BY71" s="286"/>
      <c r="BZ71" s="287"/>
      <c r="CA71" s="287"/>
      <c r="CB71" s="287"/>
      <c r="CC71" s="287"/>
      <c r="CD71" s="287"/>
      <c r="CE71" s="287"/>
      <c r="CF71" s="287"/>
      <c r="CG71" s="287"/>
      <c r="CH71" s="287"/>
      <c r="CI71" s="287"/>
      <c r="CJ71" s="287"/>
      <c r="CK71" s="287"/>
      <c r="CL71" s="287"/>
      <c r="CM71" s="287"/>
      <c r="CN71" s="287"/>
      <c r="CO71" s="287"/>
      <c r="CP71" s="287"/>
      <c r="CQ71" s="287"/>
      <c r="CR71" s="287"/>
      <c r="CS71" s="287"/>
      <c r="CT71" s="287"/>
      <c r="CU71" s="287"/>
      <c r="CV71" s="287"/>
      <c r="CW71" s="287"/>
      <c r="CX71" s="287"/>
      <c r="CY71" s="287"/>
      <c r="CZ71" s="287"/>
      <c r="DA71" s="287"/>
      <c r="DB71" s="288"/>
      <c r="DC71" s="288"/>
      <c r="DD71" s="288"/>
      <c r="DE71" s="288"/>
      <c r="DF71" s="288"/>
      <c r="DG71" s="288"/>
      <c r="DH71" s="288"/>
      <c r="DI71" s="289"/>
      <c r="DJ71" s="291" t="s">
        <v>839</v>
      </c>
      <c r="DK71" s="292"/>
      <c r="DL71" s="292"/>
      <c r="DM71" s="292"/>
      <c r="DN71" s="292"/>
      <c r="DO71" s="292"/>
      <c r="DP71" s="292"/>
      <c r="DQ71" s="292"/>
      <c r="DR71" s="292"/>
      <c r="DS71" s="292"/>
      <c r="DT71" s="292"/>
      <c r="DU71" s="292"/>
      <c r="DV71" s="292"/>
      <c r="DW71" s="292"/>
      <c r="DX71" s="292"/>
      <c r="DY71" s="292"/>
      <c r="DZ71" s="292"/>
      <c r="EA71" s="292"/>
      <c r="EB71" s="292"/>
      <c r="EC71" s="292"/>
      <c r="ED71" s="292"/>
      <c r="EE71" s="292"/>
      <c r="EF71" s="292"/>
      <c r="EG71" s="292"/>
      <c r="EH71" s="292"/>
      <c r="EI71" s="292"/>
      <c r="EJ71" s="292"/>
      <c r="EK71" s="292"/>
      <c r="EL71" s="292"/>
      <c r="EM71" s="292"/>
      <c r="EN71" s="292"/>
      <c r="EO71" s="292"/>
      <c r="EP71" s="292"/>
      <c r="EQ71" s="292"/>
      <c r="ER71" s="292"/>
      <c r="ES71" s="292"/>
      <c r="ET71" s="292"/>
      <c r="EU71" s="292"/>
      <c r="EV71" s="292"/>
      <c r="EW71" s="292"/>
      <c r="EX71" s="292"/>
      <c r="EY71" s="292"/>
      <c r="EZ71" s="292"/>
      <c r="FA71" s="292"/>
      <c r="FB71" s="292"/>
      <c r="FC71" s="292"/>
      <c r="FD71" s="292"/>
      <c r="FE71" s="292"/>
      <c r="FF71" s="292"/>
      <c r="FG71" s="293"/>
    </row>
    <row r="72" spans="2:163" ht="8.65" customHeight="1">
      <c r="B72" s="265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7"/>
      <c r="AU72" s="215" t="s">
        <v>840</v>
      </c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60">
        <v>0.8</v>
      </c>
      <c r="BU72" s="260"/>
      <c r="BV72" s="260"/>
      <c r="BW72" s="260"/>
      <c r="BX72" s="261"/>
      <c r="BY72" s="286" t="s">
        <v>841</v>
      </c>
      <c r="BZ72" s="287"/>
      <c r="CA72" s="287"/>
      <c r="CB72" s="287"/>
      <c r="CC72" s="287"/>
      <c r="CD72" s="287"/>
      <c r="CE72" s="287"/>
      <c r="CF72" s="287"/>
      <c r="CG72" s="287"/>
      <c r="CH72" s="287"/>
      <c r="CI72" s="287"/>
      <c r="CJ72" s="287"/>
      <c r="CK72" s="287"/>
      <c r="CL72" s="287"/>
      <c r="CM72" s="287"/>
      <c r="CN72" s="287"/>
      <c r="CO72" s="287"/>
      <c r="CP72" s="287"/>
      <c r="CQ72" s="287"/>
      <c r="CR72" s="287"/>
      <c r="CS72" s="287"/>
      <c r="CT72" s="287"/>
      <c r="CU72" s="287"/>
      <c r="CV72" s="287"/>
      <c r="CW72" s="287"/>
      <c r="CX72" s="287"/>
      <c r="CY72" s="287"/>
      <c r="CZ72" s="287"/>
      <c r="DA72" s="287"/>
      <c r="DB72" s="288">
        <v>6.8000000000000005E-2</v>
      </c>
      <c r="DC72" s="288"/>
      <c r="DD72" s="288"/>
      <c r="DE72" s="288"/>
      <c r="DF72" s="288"/>
      <c r="DG72" s="288"/>
      <c r="DH72" s="288"/>
      <c r="DI72" s="289"/>
      <c r="DJ72" s="294"/>
      <c r="DK72" s="292"/>
      <c r="DL72" s="292"/>
      <c r="DM72" s="292"/>
      <c r="DN72" s="292"/>
      <c r="DO72" s="292"/>
      <c r="DP72" s="292"/>
      <c r="DQ72" s="292"/>
      <c r="DR72" s="292"/>
      <c r="DS72" s="292"/>
      <c r="DT72" s="292"/>
      <c r="DU72" s="292"/>
      <c r="DV72" s="292"/>
      <c r="DW72" s="292"/>
      <c r="DX72" s="292"/>
      <c r="DY72" s="292"/>
      <c r="DZ72" s="292"/>
      <c r="EA72" s="292"/>
      <c r="EB72" s="292"/>
      <c r="EC72" s="292"/>
      <c r="ED72" s="292"/>
      <c r="EE72" s="292"/>
      <c r="EF72" s="292"/>
      <c r="EG72" s="292"/>
      <c r="EH72" s="292"/>
      <c r="EI72" s="292"/>
      <c r="EJ72" s="292"/>
      <c r="EK72" s="292"/>
      <c r="EL72" s="292"/>
      <c r="EM72" s="292"/>
      <c r="EN72" s="292"/>
      <c r="EO72" s="292"/>
      <c r="EP72" s="292"/>
      <c r="EQ72" s="292"/>
      <c r="ER72" s="292"/>
      <c r="ES72" s="292"/>
      <c r="ET72" s="292"/>
      <c r="EU72" s="292"/>
      <c r="EV72" s="292"/>
      <c r="EW72" s="292"/>
      <c r="EX72" s="292"/>
      <c r="EY72" s="292"/>
      <c r="EZ72" s="292"/>
      <c r="FA72" s="292"/>
      <c r="FB72" s="292"/>
      <c r="FC72" s="292"/>
      <c r="FD72" s="292"/>
      <c r="FE72" s="292"/>
      <c r="FF72" s="292"/>
      <c r="FG72" s="293"/>
    </row>
    <row r="73" spans="2:163" ht="8.65" customHeight="1">
      <c r="B73" s="265" t="s">
        <v>842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0">
        <v>1.1299999999999999</v>
      </c>
      <c r="AI73" s="260"/>
      <c r="AJ73" s="260"/>
      <c r="AK73" s="260"/>
      <c r="AL73" s="260"/>
      <c r="AM73" s="260"/>
      <c r="AN73" s="260"/>
      <c r="AO73" s="260"/>
      <c r="AP73" s="260"/>
      <c r="AQ73" s="260"/>
      <c r="AR73" s="260"/>
      <c r="AS73" s="260"/>
      <c r="AT73" s="267"/>
      <c r="AU73" s="215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60"/>
      <c r="BU73" s="260"/>
      <c r="BV73" s="260"/>
      <c r="BW73" s="260"/>
      <c r="BX73" s="261"/>
      <c r="BY73" s="286"/>
      <c r="BZ73" s="287"/>
      <c r="CA73" s="287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7"/>
      <c r="CY73" s="287"/>
      <c r="CZ73" s="287"/>
      <c r="DA73" s="287"/>
      <c r="DB73" s="288"/>
      <c r="DC73" s="288"/>
      <c r="DD73" s="288"/>
      <c r="DE73" s="288"/>
      <c r="DF73" s="288"/>
      <c r="DG73" s="288"/>
      <c r="DH73" s="288"/>
      <c r="DI73" s="289"/>
      <c r="DJ73" s="295"/>
      <c r="DK73" s="296"/>
      <c r="DL73" s="296"/>
      <c r="DM73" s="296"/>
      <c r="DN73" s="296"/>
      <c r="DO73" s="296"/>
      <c r="DP73" s="296"/>
      <c r="DQ73" s="296"/>
      <c r="DR73" s="296"/>
      <c r="DS73" s="296"/>
      <c r="DT73" s="296"/>
      <c r="DU73" s="296"/>
      <c r="DV73" s="296"/>
      <c r="DW73" s="296"/>
      <c r="DX73" s="296"/>
      <c r="DY73" s="296"/>
      <c r="DZ73" s="296"/>
      <c r="EA73" s="296"/>
      <c r="EB73" s="296"/>
      <c r="EC73" s="296"/>
      <c r="ED73" s="296"/>
      <c r="EE73" s="296"/>
      <c r="EF73" s="296"/>
      <c r="EG73" s="296"/>
      <c r="EH73" s="296"/>
      <c r="EI73" s="296"/>
      <c r="EJ73" s="296"/>
      <c r="EK73" s="296"/>
      <c r="EL73" s="296"/>
      <c r="EM73" s="296"/>
      <c r="EN73" s="296"/>
      <c r="EO73" s="296"/>
      <c r="EP73" s="296"/>
      <c r="EQ73" s="296"/>
      <c r="ER73" s="296"/>
      <c r="ES73" s="296"/>
      <c r="ET73" s="296"/>
      <c r="EU73" s="296"/>
      <c r="EV73" s="296"/>
      <c r="EW73" s="296"/>
      <c r="EX73" s="296"/>
      <c r="EY73" s="296"/>
      <c r="EZ73" s="296"/>
      <c r="FA73" s="296"/>
      <c r="FB73" s="296"/>
      <c r="FC73" s="296"/>
      <c r="FD73" s="296"/>
      <c r="FE73" s="296"/>
      <c r="FF73" s="296"/>
      <c r="FG73" s="297"/>
    </row>
    <row r="74" spans="2:163" ht="8.65" customHeight="1">
      <c r="B74" s="265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7"/>
      <c r="AU74" s="215" t="s">
        <v>843</v>
      </c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60">
        <v>1.1000000000000001</v>
      </c>
      <c r="BU74" s="260"/>
      <c r="BV74" s="260"/>
      <c r="BW74" s="260"/>
      <c r="BX74" s="261"/>
      <c r="BY74" s="286"/>
      <c r="BZ74" s="287"/>
      <c r="CA74" s="287"/>
      <c r="CB74" s="287"/>
      <c r="CC74" s="287"/>
      <c r="CD74" s="287"/>
      <c r="CE74" s="287"/>
      <c r="CF74" s="287"/>
      <c r="CG74" s="287"/>
      <c r="CH74" s="287"/>
      <c r="CI74" s="287"/>
      <c r="CJ74" s="287"/>
      <c r="CK74" s="287"/>
      <c r="CL74" s="287"/>
      <c r="CM74" s="287"/>
      <c r="CN74" s="287"/>
      <c r="CO74" s="287"/>
      <c r="CP74" s="287"/>
      <c r="CQ74" s="287"/>
      <c r="CR74" s="287"/>
      <c r="CS74" s="287"/>
      <c r="CT74" s="287"/>
      <c r="CU74" s="287"/>
      <c r="CV74" s="287"/>
      <c r="CW74" s="287"/>
      <c r="CX74" s="287"/>
      <c r="CY74" s="287"/>
      <c r="CZ74" s="287"/>
      <c r="DA74" s="287"/>
      <c r="DB74" s="288"/>
      <c r="DC74" s="288"/>
      <c r="DD74" s="288"/>
      <c r="DE74" s="288"/>
      <c r="DF74" s="288"/>
      <c r="DG74" s="288"/>
      <c r="DH74" s="288"/>
      <c r="DI74" s="289"/>
      <c r="DJ74" s="298" t="s">
        <v>844</v>
      </c>
      <c r="DK74" s="299"/>
      <c r="DL74" s="299"/>
      <c r="DM74" s="299"/>
      <c r="DN74" s="299"/>
      <c r="DO74" s="299"/>
      <c r="DP74" s="299"/>
      <c r="DQ74" s="299"/>
      <c r="DR74" s="299"/>
      <c r="DS74" s="299"/>
      <c r="DT74" s="299"/>
      <c r="DU74" s="299"/>
      <c r="DV74" s="299"/>
      <c r="DW74" s="299"/>
      <c r="DX74" s="299"/>
      <c r="DY74" s="299"/>
      <c r="DZ74" s="299"/>
      <c r="EA74" s="299"/>
      <c r="EB74" s="299"/>
      <c r="EC74" s="299"/>
      <c r="ED74" s="299"/>
      <c r="EE74" s="299"/>
      <c r="EF74" s="299"/>
      <c r="EG74" s="299"/>
      <c r="EH74" s="299"/>
      <c r="EI74" s="299"/>
      <c r="EJ74" s="299"/>
      <c r="EK74" s="299"/>
      <c r="EL74" s="299"/>
      <c r="EM74" s="299"/>
      <c r="EN74" s="299"/>
      <c r="EO74" s="299"/>
      <c r="EP74" s="299"/>
      <c r="EQ74" s="299"/>
      <c r="ER74" s="299"/>
      <c r="ES74" s="299"/>
      <c r="ET74" s="299"/>
      <c r="EU74" s="299"/>
      <c r="EV74" s="299"/>
      <c r="EW74" s="299"/>
      <c r="EX74" s="299"/>
      <c r="EY74" s="299"/>
      <c r="EZ74" s="299"/>
      <c r="FA74" s="299"/>
      <c r="FB74" s="299"/>
      <c r="FC74" s="299"/>
      <c r="FD74" s="299"/>
      <c r="FE74" s="299"/>
      <c r="FF74" s="299"/>
      <c r="FG74" s="300"/>
    </row>
    <row r="75" spans="2:163" ht="8.65" customHeight="1">
      <c r="B75" s="265" t="s">
        <v>845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0">
        <v>1.06</v>
      </c>
      <c r="AI75" s="260"/>
      <c r="AJ75" s="260"/>
      <c r="AK75" s="260"/>
      <c r="AL75" s="260"/>
      <c r="AM75" s="260"/>
      <c r="AN75" s="260"/>
      <c r="AO75" s="260"/>
      <c r="AP75" s="260"/>
      <c r="AQ75" s="260"/>
      <c r="AR75" s="260"/>
      <c r="AS75" s="260"/>
      <c r="AT75" s="267"/>
      <c r="AU75" s="215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60"/>
      <c r="BU75" s="260"/>
      <c r="BV75" s="260"/>
      <c r="BW75" s="260"/>
      <c r="BX75" s="261"/>
      <c r="BY75" s="286" t="s">
        <v>846</v>
      </c>
      <c r="BZ75" s="287"/>
      <c r="CA75" s="287"/>
      <c r="CB75" s="287"/>
      <c r="CC75" s="287"/>
      <c r="CD75" s="287"/>
      <c r="CE75" s="287"/>
      <c r="CF75" s="287"/>
      <c r="CG75" s="287"/>
      <c r="CH75" s="287"/>
      <c r="CI75" s="287"/>
      <c r="CJ75" s="287"/>
      <c r="CK75" s="287"/>
      <c r="CL75" s="287"/>
      <c r="CM75" s="287"/>
      <c r="CN75" s="287"/>
      <c r="CO75" s="287"/>
      <c r="CP75" s="287"/>
      <c r="CQ75" s="287"/>
      <c r="CR75" s="287"/>
      <c r="CS75" s="287"/>
      <c r="CT75" s="287"/>
      <c r="CU75" s="287"/>
      <c r="CV75" s="287"/>
      <c r="CW75" s="287"/>
      <c r="CX75" s="287"/>
      <c r="CY75" s="287"/>
      <c r="CZ75" s="287"/>
      <c r="DA75" s="287"/>
      <c r="DB75" s="288">
        <v>8.4000000000000005E-2</v>
      </c>
      <c r="DC75" s="288"/>
      <c r="DD75" s="288"/>
      <c r="DE75" s="288"/>
      <c r="DF75" s="288"/>
      <c r="DG75" s="288"/>
      <c r="DH75" s="288"/>
      <c r="DI75" s="289"/>
      <c r="DJ75" s="298"/>
      <c r="DK75" s="299"/>
      <c r="DL75" s="299"/>
      <c r="DM75" s="299"/>
      <c r="DN75" s="299"/>
      <c r="DO75" s="299"/>
      <c r="DP75" s="299"/>
      <c r="DQ75" s="299"/>
      <c r="DR75" s="299"/>
      <c r="DS75" s="299"/>
      <c r="DT75" s="299"/>
      <c r="DU75" s="299"/>
      <c r="DV75" s="299"/>
      <c r="DW75" s="299"/>
      <c r="DX75" s="299"/>
      <c r="DY75" s="299"/>
      <c r="DZ75" s="299"/>
      <c r="EA75" s="299"/>
      <c r="EB75" s="299"/>
      <c r="EC75" s="299"/>
      <c r="ED75" s="299"/>
      <c r="EE75" s="299"/>
      <c r="EF75" s="299"/>
      <c r="EG75" s="299"/>
      <c r="EH75" s="299"/>
      <c r="EI75" s="299"/>
      <c r="EJ75" s="299"/>
      <c r="EK75" s="299"/>
      <c r="EL75" s="299"/>
      <c r="EM75" s="299"/>
      <c r="EN75" s="299"/>
      <c r="EO75" s="299"/>
      <c r="EP75" s="299"/>
      <c r="EQ75" s="299"/>
      <c r="ER75" s="299"/>
      <c r="ES75" s="299"/>
      <c r="ET75" s="299"/>
      <c r="EU75" s="299"/>
      <c r="EV75" s="299"/>
      <c r="EW75" s="299"/>
      <c r="EX75" s="299"/>
      <c r="EY75" s="299"/>
      <c r="EZ75" s="299"/>
      <c r="FA75" s="299"/>
      <c r="FB75" s="299"/>
      <c r="FC75" s="299"/>
      <c r="FD75" s="299"/>
      <c r="FE75" s="299"/>
      <c r="FF75" s="299"/>
      <c r="FG75" s="300"/>
    </row>
    <row r="76" spans="2:163" ht="8.65" customHeight="1">
      <c r="B76" s="265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0"/>
      <c r="AI76" s="260"/>
      <c r="AJ76" s="260"/>
      <c r="AK76" s="260"/>
      <c r="AL76" s="260"/>
      <c r="AM76" s="260"/>
      <c r="AN76" s="260"/>
      <c r="AO76" s="260"/>
      <c r="AP76" s="260"/>
      <c r="AQ76" s="260"/>
      <c r="AR76" s="260"/>
      <c r="AS76" s="260"/>
      <c r="AT76" s="267"/>
      <c r="AU76" s="215" t="s">
        <v>847</v>
      </c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60">
        <v>0.6</v>
      </c>
      <c r="BU76" s="260"/>
      <c r="BV76" s="260"/>
      <c r="BW76" s="260"/>
      <c r="BX76" s="261"/>
      <c r="BY76" s="286"/>
      <c r="BZ76" s="287"/>
      <c r="CA76" s="287"/>
      <c r="CB76" s="287"/>
      <c r="CC76" s="287"/>
      <c r="CD76" s="287"/>
      <c r="CE76" s="287"/>
      <c r="CF76" s="287"/>
      <c r="CG76" s="287"/>
      <c r="CH76" s="287"/>
      <c r="CI76" s="287"/>
      <c r="CJ76" s="287"/>
      <c r="CK76" s="287"/>
      <c r="CL76" s="287"/>
      <c r="CM76" s="287"/>
      <c r="CN76" s="287"/>
      <c r="CO76" s="287"/>
      <c r="CP76" s="287"/>
      <c r="CQ76" s="287"/>
      <c r="CR76" s="287"/>
      <c r="CS76" s="287"/>
      <c r="CT76" s="287"/>
      <c r="CU76" s="287"/>
      <c r="CV76" s="287"/>
      <c r="CW76" s="287"/>
      <c r="CX76" s="287"/>
      <c r="CY76" s="287"/>
      <c r="CZ76" s="287"/>
      <c r="DA76" s="287"/>
      <c r="DB76" s="288"/>
      <c r="DC76" s="288"/>
      <c r="DD76" s="288"/>
      <c r="DE76" s="288"/>
      <c r="DF76" s="288"/>
      <c r="DG76" s="288"/>
      <c r="DH76" s="288"/>
      <c r="DI76" s="289"/>
      <c r="DJ76" s="298"/>
      <c r="DK76" s="299"/>
      <c r="DL76" s="299"/>
      <c r="DM76" s="299"/>
      <c r="DN76" s="299"/>
      <c r="DO76" s="299"/>
      <c r="DP76" s="299"/>
      <c r="DQ76" s="299"/>
      <c r="DR76" s="299"/>
      <c r="DS76" s="299"/>
      <c r="DT76" s="299"/>
      <c r="DU76" s="299"/>
      <c r="DV76" s="299"/>
      <c r="DW76" s="299"/>
      <c r="DX76" s="299"/>
      <c r="DY76" s="299"/>
      <c r="DZ76" s="299"/>
      <c r="EA76" s="299"/>
      <c r="EB76" s="299"/>
      <c r="EC76" s="299"/>
      <c r="ED76" s="299"/>
      <c r="EE76" s="299"/>
      <c r="EF76" s="299"/>
      <c r="EG76" s="299"/>
      <c r="EH76" s="299"/>
      <c r="EI76" s="299"/>
      <c r="EJ76" s="299"/>
      <c r="EK76" s="299"/>
      <c r="EL76" s="299"/>
      <c r="EM76" s="299"/>
      <c r="EN76" s="299"/>
      <c r="EO76" s="299"/>
      <c r="EP76" s="299"/>
      <c r="EQ76" s="299"/>
      <c r="ER76" s="299"/>
      <c r="ES76" s="299"/>
      <c r="ET76" s="299"/>
      <c r="EU76" s="299"/>
      <c r="EV76" s="299"/>
      <c r="EW76" s="299"/>
      <c r="EX76" s="299"/>
      <c r="EY76" s="299"/>
      <c r="EZ76" s="299"/>
      <c r="FA76" s="299"/>
      <c r="FB76" s="299"/>
      <c r="FC76" s="299"/>
      <c r="FD76" s="299"/>
      <c r="FE76" s="299"/>
      <c r="FF76" s="299"/>
      <c r="FG76" s="300"/>
    </row>
    <row r="77" spans="2:163" ht="8.65" customHeight="1">
      <c r="B77" s="265" t="s">
        <v>848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U77" s="266"/>
      <c r="V77" s="266"/>
      <c r="W77" s="266"/>
      <c r="X77" s="266"/>
      <c r="Y77" s="266"/>
      <c r="Z77" s="266"/>
      <c r="AA77" s="266"/>
      <c r="AB77" s="266"/>
      <c r="AC77" s="266"/>
      <c r="AD77" s="266"/>
      <c r="AE77" s="266"/>
      <c r="AF77" s="266"/>
      <c r="AG77" s="266"/>
      <c r="AH77" s="260">
        <v>1.03</v>
      </c>
      <c r="AI77" s="260"/>
      <c r="AJ77" s="260"/>
      <c r="AK77" s="260"/>
      <c r="AL77" s="260"/>
      <c r="AM77" s="260"/>
      <c r="AN77" s="260"/>
      <c r="AO77" s="260"/>
      <c r="AP77" s="260"/>
      <c r="AQ77" s="260"/>
      <c r="AR77" s="260"/>
      <c r="AS77" s="260"/>
      <c r="AT77" s="267"/>
      <c r="AU77" s="215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60"/>
      <c r="BU77" s="260"/>
      <c r="BV77" s="260"/>
      <c r="BW77" s="260"/>
      <c r="BX77" s="261"/>
      <c r="BY77" s="286"/>
      <c r="BZ77" s="287"/>
      <c r="CA77" s="287"/>
      <c r="CB77" s="287"/>
      <c r="CC77" s="287"/>
      <c r="CD77" s="287"/>
      <c r="CE77" s="287"/>
      <c r="CF77" s="287"/>
      <c r="CG77" s="287"/>
      <c r="CH77" s="287"/>
      <c r="CI77" s="287"/>
      <c r="CJ77" s="287"/>
      <c r="CK77" s="287"/>
      <c r="CL77" s="287"/>
      <c r="CM77" s="287"/>
      <c r="CN77" s="287"/>
      <c r="CO77" s="287"/>
      <c r="CP77" s="287"/>
      <c r="CQ77" s="287"/>
      <c r="CR77" s="287"/>
      <c r="CS77" s="287"/>
      <c r="CT77" s="287"/>
      <c r="CU77" s="287"/>
      <c r="CV77" s="287"/>
      <c r="CW77" s="287"/>
      <c r="CX77" s="287"/>
      <c r="CY77" s="287"/>
      <c r="CZ77" s="287"/>
      <c r="DA77" s="287"/>
      <c r="DB77" s="288"/>
      <c r="DC77" s="288"/>
      <c r="DD77" s="288"/>
      <c r="DE77" s="288"/>
      <c r="DF77" s="288"/>
      <c r="DG77" s="288"/>
      <c r="DH77" s="288"/>
      <c r="DI77" s="289"/>
      <c r="DJ77" s="168" t="s">
        <v>849</v>
      </c>
      <c r="DK77" s="169"/>
      <c r="DL77" s="169"/>
      <c r="DM77" s="169"/>
      <c r="DN77" s="169"/>
      <c r="DO77" s="169"/>
      <c r="DP77" s="169"/>
      <c r="DQ77" s="169"/>
      <c r="DR77" s="169"/>
      <c r="DS77" s="169"/>
      <c r="DT77" s="169"/>
      <c r="DU77" s="169"/>
      <c r="DV77" s="169"/>
      <c r="DW77" s="169"/>
      <c r="DX77" s="169"/>
      <c r="DY77" s="169"/>
      <c r="DZ77" s="169"/>
      <c r="EA77" s="169"/>
      <c r="EB77" s="169"/>
      <c r="EC77" s="169"/>
      <c r="ED77" s="169"/>
      <c r="EE77" s="169"/>
      <c r="EF77" s="169"/>
      <c r="EG77" s="169"/>
      <c r="EH77" s="169"/>
      <c r="EI77" s="169"/>
      <c r="EJ77" s="169"/>
      <c r="EK77" s="169"/>
      <c r="EL77" s="169"/>
      <c r="EM77" s="169"/>
      <c r="EN77" s="169"/>
      <c r="EO77" s="169"/>
      <c r="EP77" s="169"/>
      <c r="EQ77" s="169"/>
      <c r="ER77" s="169"/>
      <c r="ES77" s="169"/>
      <c r="ET77" s="169"/>
      <c r="EU77" s="169"/>
      <c r="EV77" s="169"/>
      <c r="EW77" s="169"/>
      <c r="EX77" s="169"/>
      <c r="EY77" s="169"/>
      <c r="EZ77" s="169"/>
      <c r="FA77" s="169"/>
      <c r="FB77" s="169"/>
      <c r="FC77" s="169"/>
      <c r="FD77" s="169"/>
      <c r="FE77" s="169"/>
      <c r="FF77" s="169"/>
      <c r="FG77" s="170"/>
    </row>
    <row r="78" spans="2:163" ht="8.65" customHeight="1">
      <c r="B78" s="265"/>
      <c r="C78" s="266"/>
      <c r="D78" s="266"/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6"/>
      <c r="AE78" s="266"/>
      <c r="AF78" s="266"/>
      <c r="AG78" s="266"/>
      <c r="AH78" s="260"/>
      <c r="AI78" s="260"/>
      <c r="AJ78" s="260"/>
      <c r="AK78" s="260"/>
      <c r="AL78" s="260"/>
      <c r="AM78" s="260"/>
      <c r="AN78" s="260"/>
      <c r="AO78" s="260"/>
      <c r="AP78" s="260"/>
      <c r="AQ78" s="260"/>
      <c r="AR78" s="260"/>
      <c r="AS78" s="260"/>
      <c r="AT78" s="267"/>
      <c r="AU78" s="215" t="s">
        <v>850</v>
      </c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60">
        <v>0.8</v>
      </c>
      <c r="BU78" s="260"/>
      <c r="BV78" s="260"/>
      <c r="BW78" s="260"/>
      <c r="BX78" s="261"/>
      <c r="BY78" s="262" t="s">
        <v>851</v>
      </c>
      <c r="BZ78" s="263"/>
      <c r="CA78" s="263"/>
      <c r="CB78" s="263"/>
      <c r="CC78" s="263"/>
      <c r="CD78" s="263"/>
      <c r="CE78" s="263"/>
      <c r="CF78" s="263"/>
      <c r="CG78" s="263"/>
      <c r="CH78" s="263"/>
      <c r="CI78" s="263"/>
      <c r="CJ78" s="263"/>
      <c r="CK78" s="263"/>
      <c r="CL78" s="263"/>
      <c r="CM78" s="263"/>
      <c r="CN78" s="263"/>
      <c r="CO78" s="263"/>
      <c r="CP78" s="263"/>
      <c r="CQ78" s="263"/>
      <c r="CR78" s="263"/>
      <c r="CS78" s="263"/>
      <c r="CT78" s="263"/>
      <c r="CU78" s="263"/>
      <c r="CV78" s="263"/>
      <c r="CW78" s="263"/>
      <c r="CX78" s="263"/>
      <c r="CY78" s="263"/>
      <c r="CZ78" s="263"/>
      <c r="DA78" s="263"/>
      <c r="DB78" s="263"/>
      <c r="DC78" s="263"/>
      <c r="DD78" s="263"/>
      <c r="DE78" s="263"/>
      <c r="DF78" s="263"/>
      <c r="DG78" s="263"/>
      <c r="DH78" s="263"/>
      <c r="DI78" s="264"/>
      <c r="DJ78" s="168"/>
      <c r="DK78" s="169"/>
      <c r="DL78" s="169"/>
      <c r="DM78" s="169"/>
      <c r="DN78" s="169"/>
      <c r="DO78" s="169"/>
      <c r="DP78" s="169"/>
      <c r="DQ78" s="169"/>
      <c r="DR78" s="169"/>
      <c r="DS78" s="169"/>
      <c r="DT78" s="169"/>
      <c r="DU78" s="169"/>
      <c r="DV78" s="169"/>
      <c r="DW78" s="169"/>
      <c r="DX78" s="169"/>
      <c r="DY78" s="169"/>
      <c r="DZ78" s="169"/>
      <c r="EA78" s="169"/>
      <c r="EB78" s="169"/>
      <c r="EC78" s="169"/>
      <c r="ED78" s="169"/>
      <c r="EE78" s="169"/>
      <c r="EF78" s="169"/>
      <c r="EG78" s="169"/>
      <c r="EH78" s="169"/>
      <c r="EI78" s="169"/>
      <c r="EJ78" s="169"/>
      <c r="EK78" s="169"/>
      <c r="EL78" s="169"/>
      <c r="EM78" s="169"/>
      <c r="EN78" s="169"/>
      <c r="EO78" s="169"/>
      <c r="EP78" s="169"/>
      <c r="EQ78" s="169"/>
      <c r="ER78" s="169"/>
      <c r="ES78" s="169"/>
      <c r="ET78" s="169"/>
      <c r="EU78" s="169"/>
      <c r="EV78" s="169"/>
      <c r="EW78" s="169"/>
      <c r="EX78" s="169"/>
      <c r="EY78" s="169"/>
      <c r="EZ78" s="169"/>
      <c r="FA78" s="169"/>
      <c r="FB78" s="169"/>
      <c r="FC78" s="169"/>
      <c r="FD78" s="169"/>
      <c r="FE78" s="169"/>
      <c r="FF78" s="169"/>
      <c r="FG78" s="170"/>
    </row>
    <row r="79" spans="2:163" ht="8.65" customHeight="1">
      <c r="B79" s="265" t="s">
        <v>852</v>
      </c>
      <c r="C79" s="266"/>
      <c r="D79" s="266"/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U79" s="266"/>
      <c r="V79" s="266"/>
      <c r="W79" s="266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0">
        <v>1.02</v>
      </c>
      <c r="AI79" s="260"/>
      <c r="AJ79" s="260"/>
      <c r="AK79" s="260"/>
      <c r="AL79" s="260"/>
      <c r="AM79" s="260"/>
      <c r="AN79" s="260"/>
      <c r="AO79" s="260"/>
      <c r="AP79" s="260"/>
      <c r="AQ79" s="260"/>
      <c r="AR79" s="260"/>
      <c r="AS79" s="260"/>
      <c r="AT79" s="267"/>
      <c r="AU79" s="215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60"/>
      <c r="BU79" s="260"/>
      <c r="BV79" s="260"/>
      <c r="BW79" s="260"/>
      <c r="BX79" s="261"/>
      <c r="BY79" s="262"/>
      <c r="BZ79" s="263"/>
      <c r="CA79" s="263"/>
      <c r="CB79" s="263"/>
      <c r="CC79" s="263"/>
      <c r="CD79" s="263"/>
      <c r="CE79" s="263"/>
      <c r="CF79" s="263"/>
      <c r="CG79" s="263"/>
      <c r="CH79" s="263"/>
      <c r="CI79" s="263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4"/>
      <c r="DJ79" s="168"/>
      <c r="DK79" s="169"/>
      <c r="DL79" s="169"/>
      <c r="DM79" s="169"/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169"/>
      <c r="EA79" s="169"/>
      <c r="EB79" s="169"/>
      <c r="EC79" s="169"/>
      <c r="ED79" s="169"/>
      <c r="EE79" s="169"/>
      <c r="EF79" s="169"/>
      <c r="EG79" s="169"/>
      <c r="EH79" s="169"/>
      <c r="EI79" s="169"/>
      <c r="EJ79" s="169"/>
      <c r="EK79" s="169"/>
      <c r="EL79" s="169"/>
      <c r="EM79" s="169"/>
      <c r="EN79" s="169"/>
      <c r="EO79" s="169"/>
      <c r="EP79" s="169"/>
      <c r="EQ79" s="169"/>
      <c r="ER79" s="169"/>
      <c r="ES79" s="169"/>
      <c r="ET79" s="169"/>
      <c r="EU79" s="169"/>
      <c r="EV79" s="169"/>
      <c r="EW79" s="169"/>
      <c r="EX79" s="169"/>
      <c r="EY79" s="169"/>
      <c r="EZ79" s="169"/>
      <c r="FA79" s="169"/>
      <c r="FB79" s="169"/>
      <c r="FC79" s="169"/>
      <c r="FD79" s="169"/>
      <c r="FE79" s="169"/>
      <c r="FF79" s="169"/>
      <c r="FG79" s="170"/>
    </row>
    <row r="80" spans="2:163" ht="8.65" customHeight="1">
      <c r="B80" s="265"/>
      <c r="C80" s="266"/>
      <c r="D80" s="266"/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0"/>
      <c r="AI80" s="260"/>
      <c r="AJ80" s="260"/>
      <c r="AK80" s="260"/>
      <c r="AL80" s="260"/>
      <c r="AM80" s="260"/>
      <c r="AN80" s="260"/>
      <c r="AO80" s="260"/>
      <c r="AP80" s="260"/>
      <c r="AQ80" s="260"/>
      <c r="AR80" s="260"/>
      <c r="AS80" s="260"/>
      <c r="AT80" s="267"/>
      <c r="AU80" s="268" t="s">
        <v>853</v>
      </c>
      <c r="AV80" s="269"/>
      <c r="AW80" s="269"/>
      <c r="AX80" s="269"/>
      <c r="AY80" s="269"/>
      <c r="AZ80" s="269"/>
      <c r="BA80" s="269"/>
      <c r="BB80" s="269"/>
      <c r="BC80" s="269"/>
      <c r="BD80" s="269"/>
      <c r="BE80" s="269"/>
      <c r="BF80" s="269"/>
      <c r="BG80" s="269"/>
      <c r="BH80" s="269"/>
      <c r="BI80" s="269"/>
      <c r="BJ80" s="269"/>
      <c r="BK80" s="269"/>
      <c r="BL80" s="269"/>
      <c r="BM80" s="269"/>
      <c r="BN80" s="269"/>
      <c r="BO80" s="269"/>
      <c r="BP80" s="269"/>
      <c r="BQ80" s="269"/>
      <c r="BR80" s="269"/>
      <c r="BS80" s="270"/>
      <c r="BT80" s="260">
        <v>0.7</v>
      </c>
      <c r="BU80" s="260"/>
      <c r="BV80" s="260"/>
      <c r="BW80" s="260"/>
      <c r="BX80" s="261"/>
      <c r="BY80" s="274" t="s">
        <v>854</v>
      </c>
      <c r="BZ80" s="275"/>
      <c r="CA80" s="275"/>
      <c r="CB80" s="275"/>
      <c r="CC80" s="275"/>
      <c r="CD80" s="275"/>
      <c r="CE80" s="275"/>
      <c r="CF80" s="275"/>
      <c r="CG80" s="275"/>
      <c r="CH80" s="275"/>
      <c r="CI80" s="275"/>
      <c r="CJ80" s="275"/>
      <c r="CK80" s="275"/>
      <c r="CL80" s="275"/>
      <c r="CM80" s="275"/>
      <c r="CN80" s="275"/>
      <c r="CO80" s="275"/>
      <c r="CP80" s="275"/>
      <c r="CQ80" s="275"/>
      <c r="CR80" s="275"/>
      <c r="CS80" s="275"/>
      <c r="CT80" s="275"/>
      <c r="CU80" s="275"/>
      <c r="CV80" s="275"/>
      <c r="CW80" s="275"/>
      <c r="CX80" s="275"/>
      <c r="CY80" s="275"/>
      <c r="CZ80" s="275"/>
      <c r="DA80" s="275"/>
      <c r="DB80" s="275"/>
      <c r="DC80" s="275"/>
      <c r="DD80" s="275"/>
      <c r="DE80" s="275"/>
      <c r="DF80" s="275"/>
      <c r="DG80" s="275"/>
      <c r="DH80" s="275"/>
      <c r="DI80" s="276"/>
      <c r="DJ80" s="168" t="s">
        <v>855</v>
      </c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  <c r="EG80" s="169"/>
      <c r="EH80" s="169"/>
      <c r="EI80" s="169"/>
      <c r="EJ80" s="169"/>
      <c r="EK80" s="169"/>
      <c r="EL80" s="169"/>
      <c r="EM80" s="169"/>
      <c r="EN80" s="169"/>
      <c r="EO80" s="169"/>
      <c r="EP80" s="169"/>
      <c r="EQ80" s="169"/>
      <c r="ER80" s="169"/>
      <c r="ES80" s="169"/>
      <c r="ET80" s="169"/>
      <c r="EU80" s="169"/>
      <c r="EV80" s="169"/>
      <c r="EW80" s="169"/>
      <c r="EX80" s="169"/>
      <c r="EY80" s="169"/>
      <c r="EZ80" s="169"/>
      <c r="FA80" s="169"/>
      <c r="FB80" s="169"/>
      <c r="FC80" s="169"/>
      <c r="FD80" s="169"/>
      <c r="FE80" s="169"/>
      <c r="FF80" s="169"/>
      <c r="FG80" s="170"/>
    </row>
    <row r="81" spans="2:163" ht="8.65" customHeight="1">
      <c r="B81" s="265" t="s">
        <v>856</v>
      </c>
      <c r="C81" s="266"/>
      <c r="D81" s="266"/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6"/>
      <c r="AD81" s="266"/>
      <c r="AE81" s="266"/>
      <c r="AF81" s="266"/>
      <c r="AG81" s="266"/>
      <c r="AH81" s="260">
        <v>1.01</v>
      </c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7"/>
      <c r="AU81" s="271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3"/>
      <c r="BT81" s="260"/>
      <c r="BU81" s="260"/>
      <c r="BV81" s="260"/>
      <c r="BW81" s="260"/>
      <c r="BX81" s="261"/>
      <c r="BY81" s="274"/>
      <c r="BZ81" s="275"/>
      <c r="CA81" s="275"/>
      <c r="CB81" s="275"/>
      <c r="CC81" s="275"/>
      <c r="CD81" s="275"/>
      <c r="CE81" s="275"/>
      <c r="CF81" s="275"/>
      <c r="CG81" s="275"/>
      <c r="CH81" s="275"/>
      <c r="CI81" s="275"/>
      <c r="CJ81" s="275"/>
      <c r="CK81" s="275"/>
      <c r="CL81" s="275"/>
      <c r="CM81" s="275"/>
      <c r="CN81" s="275"/>
      <c r="CO81" s="275"/>
      <c r="CP81" s="275"/>
      <c r="CQ81" s="275"/>
      <c r="CR81" s="275"/>
      <c r="CS81" s="275"/>
      <c r="CT81" s="275"/>
      <c r="CU81" s="275"/>
      <c r="CV81" s="275"/>
      <c r="CW81" s="275"/>
      <c r="CX81" s="275"/>
      <c r="CY81" s="275"/>
      <c r="CZ81" s="275"/>
      <c r="DA81" s="275"/>
      <c r="DB81" s="275"/>
      <c r="DC81" s="275"/>
      <c r="DD81" s="275"/>
      <c r="DE81" s="275"/>
      <c r="DF81" s="275"/>
      <c r="DG81" s="275"/>
      <c r="DH81" s="275"/>
      <c r="DI81" s="276"/>
      <c r="DJ81" s="168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DU81" s="169"/>
      <c r="DV81" s="169"/>
      <c r="DW81" s="169"/>
      <c r="DX81" s="169"/>
      <c r="DY81" s="169"/>
      <c r="DZ81" s="169"/>
      <c r="EA81" s="169"/>
      <c r="EB81" s="169"/>
      <c r="EC81" s="169"/>
      <c r="ED81" s="169"/>
      <c r="EE81" s="169"/>
      <c r="EF81" s="169"/>
      <c r="EG81" s="169"/>
      <c r="EH81" s="169"/>
      <c r="EI81" s="169"/>
      <c r="EJ81" s="169"/>
      <c r="EK81" s="169"/>
      <c r="EL81" s="169"/>
      <c r="EM81" s="169"/>
      <c r="EN81" s="169"/>
      <c r="EO81" s="169"/>
      <c r="EP81" s="169"/>
      <c r="EQ81" s="169"/>
      <c r="ER81" s="169"/>
      <c r="ES81" s="169"/>
      <c r="ET81" s="169"/>
      <c r="EU81" s="169"/>
      <c r="EV81" s="169"/>
      <c r="EW81" s="169"/>
      <c r="EX81" s="169"/>
      <c r="EY81" s="169"/>
      <c r="EZ81" s="169"/>
      <c r="FA81" s="169"/>
      <c r="FB81" s="169"/>
      <c r="FC81" s="169"/>
      <c r="FD81" s="169"/>
      <c r="FE81" s="169"/>
      <c r="FF81" s="169"/>
      <c r="FG81" s="170"/>
    </row>
    <row r="82" spans="2:163" ht="8.65" customHeight="1">
      <c r="B82" s="265"/>
      <c r="C82" s="266"/>
      <c r="D82" s="266"/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6"/>
      <c r="AE82" s="266"/>
      <c r="AF82" s="266"/>
      <c r="AG82" s="266"/>
      <c r="AH82" s="260"/>
      <c r="AI82" s="260"/>
      <c r="AJ82" s="260"/>
      <c r="AK82" s="260"/>
      <c r="AL82" s="260"/>
      <c r="AM82" s="260"/>
      <c r="AN82" s="260"/>
      <c r="AO82" s="260"/>
      <c r="AP82" s="260"/>
      <c r="AQ82" s="260"/>
      <c r="AR82" s="260"/>
      <c r="AS82" s="260"/>
      <c r="AT82" s="267"/>
      <c r="AU82" s="268" t="s">
        <v>857</v>
      </c>
      <c r="AV82" s="269"/>
      <c r="AW82" s="269"/>
      <c r="AX82" s="269"/>
      <c r="AY82" s="269"/>
      <c r="AZ82" s="269"/>
      <c r="BA82" s="269"/>
      <c r="BB82" s="269"/>
      <c r="BC82" s="269"/>
      <c r="BD82" s="269"/>
      <c r="BE82" s="269"/>
      <c r="BF82" s="269"/>
      <c r="BG82" s="269"/>
      <c r="BH82" s="269"/>
      <c r="BI82" s="269"/>
      <c r="BJ82" s="269"/>
      <c r="BK82" s="269"/>
      <c r="BL82" s="269"/>
      <c r="BM82" s="269"/>
      <c r="BN82" s="269"/>
      <c r="BO82" s="269"/>
      <c r="BP82" s="269"/>
      <c r="BQ82" s="269"/>
      <c r="BR82" s="269"/>
      <c r="BS82" s="270"/>
      <c r="BT82" s="260">
        <v>0.3</v>
      </c>
      <c r="BU82" s="260"/>
      <c r="BV82" s="260"/>
      <c r="BW82" s="260"/>
      <c r="BX82" s="261"/>
      <c r="BY82" s="274" t="s">
        <v>858</v>
      </c>
      <c r="BZ82" s="275"/>
      <c r="CA82" s="275"/>
      <c r="CB82" s="275"/>
      <c r="CC82" s="275"/>
      <c r="CD82" s="275"/>
      <c r="CE82" s="275"/>
      <c r="CF82" s="275"/>
      <c r="CG82" s="275"/>
      <c r="CH82" s="275"/>
      <c r="CI82" s="275"/>
      <c r="CJ82" s="275"/>
      <c r="CK82" s="275"/>
      <c r="CL82" s="275"/>
      <c r="CM82" s="275"/>
      <c r="CN82" s="275"/>
      <c r="CO82" s="275"/>
      <c r="CP82" s="275"/>
      <c r="CQ82" s="275"/>
      <c r="CR82" s="275"/>
      <c r="CS82" s="275"/>
      <c r="CT82" s="275"/>
      <c r="CU82" s="275"/>
      <c r="CV82" s="275"/>
      <c r="CW82" s="275"/>
      <c r="CX82" s="275"/>
      <c r="CY82" s="275"/>
      <c r="CZ82" s="275"/>
      <c r="DA82" s="275"/>
      <c r="DB82" s="275"/>
      <c r="DC82" s="275"/>
      <c r="DD82" s="275"/>
      <c r="DE82" s="275"/>
      <c r="DF82" s="275"/>
      <c r="DG82" s="275"/>
      <c r="DH82" s="275"/>
      <c r="DI82" s="276"/>
      <c r="DJ82" s="168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DU82" s="169"/>
      <c r="DV82" s="169"/>
      <c r="DW82" s="169"/>
      <c r="DX82" s="169"/>
      <c r="DY82" s="169"/>
      <c r="DZ82" s="169"/>
      <c r="EA82" s="169"/>
      <c r="EB82" s="169"/>
      <c r="EC82" s="169"/>
      <c r="ED82" s="169"/>
      <c r="EE82" s="169"/>
      <c r="EF82" s="169"/>
      <c r="EG82" s="169"/>
      <c r="EH82" s="169"/>
      <c r="EI82" s="169"/>
      <c r="EJ82" s="169"/>
      <c r="EK82" s="169"/>
      <c r="EL82" s="169"/>
      <c r="EM82" s="169"/>
      <c r="EN82" s="169"/>
      <c r="EO82" s="169"/>
      <c r="EP82" s="169"/>
      <c r="EQ82" s="169"/>
      <c r="ER82" s="169"/>
      <c r="ES82" s="169"/>
      <c r="ET82" s="169"/>
      <c r="EU82" s="169"/>
      <c r="EV82" s="169"/>
      <c r="EW82" s="169"/>
      <c r="EX82" s="169"/>
      <c r="EY82" s="169"/>
      <c r="EZ82" s="169"/>
      <c r="FA82" s="169"/>
      <c r="FB82" s="169"/>
      <c r="FC82" s="169"/>
      <c r="FD82" s="169"/>
      <c r="FE82" s="169"/>
      <c r="FF82" s="169"/>
      <c r="FG82" s="170"/>
    </row>
    <row r="83" spans="2:163" ht="8.65" customHeight="1" thickBot="1">
      <c r="B83" s="265" t="s">
        <v>859</v>
      </c>
      <c r="C83" s="266"/>
      <c r="D83" s="266"/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6"/>
      <c r="AD83" s="266"/>
      <c r="AE83" s="266"/>
      <c r="AF83" s="266"/>
      <c r="AG83" s="266"/>
      <c r="AH83" s="260" t="e">
        <v>#REF!</v>
      </c>
      <c r="AI83" s="260"/>
      <c r="AJ83" s="260"/>
      <c r="AK83" s="260"/>
      <c r="AL83" s="260"/>
      <c r="AM83" s="260"/>
      <c r="AN83" s="260"/>
      <c r="AO83" s="260"/>
      <c r="AP83" s="260"/>
      <c r="AQ83" s="260"/>
      <c r="AR83" s="260"/>
      <c r="AS83" s="260"/>
      <c r="AT83" s="267"/>
      <c r="AU83" s="271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3"/>
      <c r="BT83" s="260"/>
      <c r="BU83" s="260"/>
      <c r="BV83" s="260"/>
      <c r="BW83" s="260"/>
      <c r="BX83" s="261"/>
      <c r="BY83" s="277"/>
      <c r="BZ83" s="278"/>
      <c r="CA83" s="278"/>
      <c r="CB83" s="278"/>
      <c r="CC83" s="278"/>
      <c r="CD83" s="278"/>
      <c r="CE83" s="278"/>
      <c r="CF83" s="278"/>
      <c r="CG83" s="278"/>
      <c r="CH83" s="278"/>
      <c r="CI83" s="278"/>
      <c r="CJ83" s="278"/>
      <c r="CK83" s="278"/>
      <c r="CL83" s="278"/>
      <c r="CM83" s="278"/>
      <c r="CN83" s="278"/>
      <c r="CO83" s="278"/>
      <c r="CP83" s="278"/>
      <c r="CQ83" s="278"/>
      <c r="CR83" s="278"/>
      <c r="CS83" s="278"/>
      <c r="CT83" s="278"/>
      <c r="CU83" s="278"/>
      <c r="CV83" s="278"/>
      <c r="CW83" s="278"/>
      <c r="CX83" s="278"/>
      <c r="CY83" s="278"/>
      <c r="CZ83" s="278"/>
      <c r="DA83" s="278"/>
      <c r="DB83" s="278"/>
      <c r="DC83" s="278"/>
      <c r="DD83" s="278"/>
      <c r="DE83" s="278"/>
      <c r="DF83" s="278"/>
      <c r="DG83" s="278"/>
      <c r="DH83" s="278"/>
      <c r="DI83" s="279"/>
      <c r="DJ83" s="162" t="s">
        <v>860</v>
      </c>
      <c r="DK83" s="163"/>
      <c r="DL83" s="163"/>
      <c r="DM83" s="163"/>
      <c r="DN83" s="163"/>
      <c r="DO83" s="163"/>
      <c r="DP83" s="163"/>
      <c r="DQ83" s="163"/>
      <c r="DR83" s="163"/>
      <c r="DS83" s="163"/>
      <c r="DT83" s="163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163"/>
      <c r="EH83" s="163"/>
      <c r="EI83" s="163"/>
      <c r="EJ83" s="163"/>
      <c r="EK83" s="163"/>
      <c r="EL83" s="163"/>
      <c r="EM83" s="163"/>
      <c r="EN83" s="163"/>
      <c r="EO83" s="163"/>
      <c r="EP83" s="163"/>
      <c r="EQ83" s="163"/>
      <c r="ER83" s="163"/>
      <c r="ES83" s="163"/>
      <c r="ET83" s="163"/>
      <c r="EU83" s="163"/>
      <c r="EV83" s="163"/>
      <c r="EW83" s="163"/>
      <c r="EX83" s="163"/>
      <c r="EY83" s="163"/>
      <c r="EZ83" s="163"/>
      <c r="FA83" s="163"/>
      <c r="FB83" s="163"/>
      <c r="FC83" s="163"/>
      <c r="FD83" s="163"/>
      <c r="FE83" s="163"/>
      <c r="FF83" s="163"/>
      <c r="FG83" s="164"/>
    </row>
    <row r="84" spans="2:163" ht="8.65" customHeight="1" thickTop="1">
      <c r="B84" s="265"/>
      <c r="C84" s="266"/>
      <c r="D84" s="266"/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U84" s="266"/>
      <c r="V84" s="266"/>
      <c r="W84" s="266"/>
      <c r="X84" s="266"/>
      <c r="Y84" s="266"/>
      <c r="Z84" s="266"/>
      <c r="AA84" s="266"/>
      <c r="AB84" s="266"/>
      <c r="AC84" s="266"/>
      <c r="AD84" s="266"/>
      <c r="AE84" s="266"/>
      <c r="AF84" s="266"/>
      <c r="AG84" s="266"/>
      <c r="AH84" s="260"/>
      <c r="AI84" s="260"/>
      <c r="AJ84" s="260"/>
      <c r="AK84" s="260"/>
      <c r="AL84" s="260"/>
      <c r="AM84" s="260"/>
      <c r="AN84" s="260"/>
      <c r="AO84" s="260"/>
      <c r="AP84" s="260"/>
      <c r="AQ84" s="260"/>
      <c r="AR84" s="260"/>
      <c r="AS84" s="260"/>
      <c r="AT84" s="267"/>
      <c r="AU84" s="268" t="s">
        <v>861</v>
      </c>
      <c r="AV84" s="269"/>
      <c r="AW84" s="269"/>
      <c r="AX84" s="269"/>
      <c r="AY84" s="269"/>
      <c r="AZ84" s="269"/>
      <c r="BA84" s="269"/>
      <c r="BB84" s="269"/>
      <c r="BC84" s="269"/>
      <c r="BD84" s="269"/>
      <c r="BE84" s="269"/>
      <c r="BF84" s="269"/>
      <c r="BG84" s="269"/>
      <c r="BH84" s="269"/>
      <c r="BI84" s="269"/>
      <c r="BJ84" s="269"/>
      <c r="BK84" s="269"/>
      <c r="BL84" s="269"/>
      <c r="BM84" s="269"/>
      <c r="BN84" s="269"/>
      <c r="BO84" s="269"/>
      <c r="BP84" s="269"/>
      <c r="BQ84" s="269"/>
      <c r="BR84" s="269"/>
      <c r="BS84" s="270"/>
      <c r="BT84" s="260">
        <v>0.5</v>
      </c>
      <c r="BU84" s="260"/>
      <c r="BV84" s="260"/>
      <c r="BW84" s="260"/>
      <c r="BX84" s="261"/>
      <c r="BY84" s="280" t="s">
        <v>862</v>
      </c>
      <c r="BZ84" s="281"/>
      <c r="CA84" s="281"/>
      <c r="CB84" s="281"/>
      <c r="CC84" s="281"/>
      <c r="CD84" s="281"/>
      <c r="CE84" s="281"/>
      <c r="CF84" s="281"/>
      <c r="CG84" s="281"/>
      <c r="CH84" s="281"/>
      <c r="CI84" s="281"/>
      <c r="CJ84" s="281"/>
      <c r="CK84" s="281"/>
      <c r="CL84" s="281"/>
      <c r="CM84" s="281"/>
      <c r="CN84" s="281"/>
      <c r="CO84" s="281"/>
      <c r="CP84" s="281"/>
      <c r="CQ84" s="281"/>
      <c r="CR84" s="281"/>
      <c r="CS84" s="281"/>
      <c r="CT84" s="281"/>
      <c r="CU84" s="281"/>
      <c r="CV84" s="281"/>
      <c r="CW84" s="281"/>
      <c r="CX84" s="281"/>
      <c r="CY84" s="281"/>
      <c r="CZ84" s="281"/>
      <c r="DA84" s="281"/>
      <c r="DB84" s="281"/>
      <c r="DC84" s="281"/>
      <c r="DD84" s="281"/>
      <c r="DE84" s="281"/>
      <c r="DF84" s="281"/>
      <c r="DG84" s="281"/>
      <c r="DH84" s="281"/>
      <c r="DI84" s="282"/>
      <c r="DJ84" s="162"/>
      <c r="DK84" s="163"/>
      <c r="DL84" s="163"/>
      <c r="DM84" s="163"/>
      <c r="DN84" s="163"/>
      <c r="DO84" s="163"/>
      <c r="DP84" s="163"/>
      <c r="DQ84" s="163"/>
      <c r="DR84" s="163"/>
      <c r="DS84" s="163"/>
      <c r="DT84" s="163"/>
      <c r="DU84" s="163"/>
      <c r="DV84" s="163"/>
      <c r="DW84" s="163"/>
      <c r="DX84" s="163"/>
      <c r="DY84" s="163"/>
      <c r="DZ84" s="163"/>
      <c r="EA84" s="163"/>
      <c r="EB84" s="163"/>
      <c r="EC84" s="163"/>
      <c r="ED84" s="163"/>
      <c r="EE84" s="163"/>
      <c r="EF84" s="163"/>
      <c r="EG84" s="163"/>
      <c r="EH84" s="163"/>
      <c r="EI84" s="163"/>
      <c r="EJ84" s="163"/>
      <c r="EK84" s="163"/>
      <c r="EL84" s="163"/>
      <c r="EM84" s="163"/>
      <c r="EN84" s="163"/>
      <c r="EO84" s="163"/>
      <c r="EP84" s="163"/>
      <c r="EQ84" s="163"/>
      <c r="ER84" s="163"/>
      <c r="ES84" s="163"/>
      <c r="ET84" s="163"/>
      <c r="EU84" s="163"/>
      <c r="EV84" s="163"/>
      <c r="EW84" s="163"/>
      <c r="EX84" s="163"/>
      <c r="EY84" s="163"/>
      <c r="EZ84" s="163"/>
      <c r="FA84" s="163"/>
      <c r="FB84" s="163"/>
      <c r="FC84" s="163"/>
      <c r="FD84" s="163"/>
      <c r="FE84" s="163"/>
      <c r="FF84" s="163"/>
      <c r="FG84" s="164"/>
    </row>
    <row r="85" spans="2:163" ht="8.65" customHeight="1">
      <c r="B85" s="234" t="s">
        <v>863</v>
      </c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71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K85" s="272"/>
      <c r="BL85" s="272"/>
      <c r="BM85" s="272"/>
      <c r="BN85" s="272"/>
      <c r="BO85" s="272"/>
      <c r="BP85" s="272"/>
      <c r="BQ85" s="272"/>
      <c r="BR85" s="272"/>
      <c r="BS85" s="273"/>
      <c r="BT85" s="260"/>
      <c r="BU85" s="260"/>
      <c r="BV85" s="260"/>
      <c r="BW85" s="260"/>
      <c r="BX85" s="261"/>
      <c r="BY85" s="283"/>
      <c r="BZ85" s="284"/>
      <c r="CA85" s="284"/>
      <c r="CB85" s="284"/>
      <c r="CC85" s="284"/>
      <c r="CD85" s="284"/>
      <c r="CE85" s="284"/>
      <c r="CF85" s="284"/>
      <c r="CG85" s="284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  <c r="CS85" s="284"/>
      <c r="CT85" s="284"/>
      <c r="CU85" s="284"/>
      <c r="CV85" s="284"/>
      <c r="CW85" s="284"/>
      <c r="CX85" s="284"/>
      <c r="CY85" s="284"/>
      <c r="CZ85" s="284"/>
      <c r="DA85" s="284"/>
      <c r="DB85" s="284"/>
      <c r="DC85" s="284"/>
      <c r="DD85" s="284"/>
      <c r="DE85" s="284"/>
      <c r="DF85" s="284"/>
      <c r="DG85" s="284"/>
      <c r="DH85" s="284"/>
      <c r="DI85" s="285"/>
      <c r="DJ85" s="162"/>
      <c r="DK85" s="163"/>
      <c r="DL85" s="163"/>
      <c r="DM85" s="163"/>
      <c r="DN85" s="163"/>
      <c r="DO85" s="163"/>
      <c r="DP85" s="163"/>
      <c r="DQ85" s="163"/>
      <c r="DR85" s="163"/>
      <c r="DS85" s="163"/>
      <c r="DT85" s="163"/>
      <c r="DU85" s="163"/>
      <c r="DV85" s="163"/>
      <c r="DW85" s="163"/>
      <c r="DX85" s="163"/>
      <c r="DY85" s="163"/>
      <c r="DZ85" s="163"/>
      <c r="EA85" s="163"/>
      <c r="EB85" s="163"/>
      <c r="EC85" s="163"/>
      <c r="ED85" s="163"/>
      <c r="EE85" s="163"/>
      <c r="EF85" s="163"/>
      <c r="EG85" s="163"/>
      <c r="EH85" s="163"/>
      <c r="EI85" s="163"/>
      <c r="EJ85" s="163"/>
      <c r="EK85" s="163"/>
      <c r="EL85" s="163"/>
      <c r="EM85" s="163"/>
      <c r="EN85" s="163"/>
      <c r="EO85" s="163"/>
      <c r="EP85" s="163"/>
      <c r="EQ85" s="163"/>
      <c r="ER85" s="163"/>
      <c r="ES85" s="163"/>
      <c r="ET85" s="163"/>
      <c r="EU85" s="163"/>
      <c r="EV85" s="163"/>
      <c r="EW85" s="163"/>
      <c r="EX85" s="163"/>
      <c r="EY85" s="163"/>
      <c r="EZ85" s="163"/>
      <c r="FA85" s="163"/>
      <c r="FB85" s="163"/>
      <c r="FC85" s="163"/>
      <c r="FD85" s="163"/>
      <c r="FE85" s="163"/>
      <c r="FF85" s="163"/>
      <c r="FG85" s="164"/>
    </row>
    <row r="86" spans="2:163" ht="8.65" customHeight="1">
      <c r="B86" s="234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68" t="s">
        <v>864</v>
      </c>
      <c r="AV86" s="269"/>
      <c r="AW86" s="269"/>
      <c r="AX86" s="269"/>
      <c r="AY86" s="269"/>
      <c r="AZ86" s="269"/>
      <c r="BA86" s="269"/>
      <c r="BB86" s="269"/>
      <c r="BC86" s="269"/>
      <c r="BD86" s="269"/>
      <c r="BE86" s="269"/>
      <c r="BF86" s="269"/>
      <c r="BG86" s="269"/>
      <c r="BH86" s="269"/>
      <c r="BI86" s="269"/>
      <c r="BJ86" s="269"/>
      <c r="BK86" s="269"/>
      <c r="BL86" s="269"/>
      <c r="BM86" s="269"/>
      <c r="BN86" s="269"/>
      <c r="BO86" s="269"/>
      <c r="BP86" s="269"/>
      <c r="BQ86" s="269"/>
      <c r="BR86" s="269"/>
      <c r="BS86" s="270"/>
      <c r="BT86" s="260">
        <v>0.3</v>
      </c>
      <c r="BU86" s="260"/>
      <c r="BV86" s="260"/>
      <c r="BW86" s="260"/>
      <c r="BX86" s="261"/>
      <c r="BY86" s="283"/>
      <c r="BZ86" s="284"/>
      <c r="CA86" s="284"/>
      <c r="CB86" s="284"/>
      <c r="CC86" s="284"/>
      <c r="CD86" s="284"/>
      <c r="CE86" s="284"/>
      <c r="CF86" s="284"/>
      <c r="CG86" s="284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  <c r="CS86" s="284"/>
      <c r="CT86" s="284"/>
      <c r="CU86" s="284"/>
      <c r="CV86" s="284"/>
      <c r="CW86" s="284"/>
      <c r="CX86" s="284"/>
      <c r="CY86" s="284"/>
      <c r="CZ86" s="284"/>
      <c r="DA86" s="284"/>
      <c r="DB86" s="284"/>
      <c r="DC86" s="284"/>
      <c r="DD86" s="284"/>
      <c r="DE86" s="284"/>
      <c r="DF86" s="284"/>
      <c r="DG86" s="284"/>
      <c r="DH86" s="284"/>
      <c r="DI86" s="285"/>
      <c r="DJ86" s="168" t="s">
        <v>865</v>
      </c>
      <c r="DK86" s="169"/>
      <c r="DL86" s="169"/>
      <c r="DM86" s="169"/>
      <c r="DN86" s="169"/>
      <c r="DO86" s="169"/>
      <c r="DP86" s="169"/>
      <c r="DQ86" s="169"/>
      <c r="DR86" s="169"/>
      <c r="DS86" s="169"/>
      <c r="DT86" s="169"/>
      <c r="DU86" s="169"/>
      <c r="DV86" s="169"/>
      <c r="DW86" s="169"/>
      <c r="DX86" s="169"/>
      <c r="DY86" s="169"/>
      <c r="DZ86" s="169"/>
      <c r="EA86" s="169"/>
      <c r="EB86" s="169"/>
      <c r="EC86" s="169"/>
      <c r="ED86" s="169"/>
      <c r="EE86" s="169"/>
      <c r="EF86" s="169"/>
      <c r="EG86" s="169"/>
      <c r="EH86" s="169"/>
      <c r="EI86" s="169"/>
      <c r="EJ86" s="169"/>
      <c r="EK86" s="169"/>
      <c r="EL86" s="169"/>
      <c r="EM86" s="169"/>
      <c r="EN86" s="169"/>
      <c r="EO86" s="169"/>
      <c r="EP86" s="169"/>
      <c r="EQ86" s="169"/>
      <c r="ER86" s="169"/>
      <c r="ES86" s="169"/>
      <c r="ET86" s="169"/>
      <c r="EU86" s="169"/>
      <c r="EV86" s="169"/>
      <c r="EW86" s="169"/>
      <c r="EX86" s="169"/>
      <c r="EY86" s="169"/>
      <c r="EZ86" s="169"/>
      <c r="FA86" s="169"/>
      <c r="FB86" s="169"/>
      <c r="FC86" s="169"/>
      <c r="FD86" s="169"/>
      <c r="FE86" s="169"/>
      <c r="FF86" s="169"/>
      <c r="FG86" s="170"/>
    </row>
    <row r="87" spans="2:163" ht="8.65" customHeight="1">
      <c r="B87" s="234" t="s">
        <v>866</v>
      </c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71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3"/>
      <c r="BT87" s="260"/>
      <c r="BU87" s="260"/>
      <c r="BV87" s="260"/>
      <c r="BW87" s="260"/>
      <c r="BX87" s="261"/>
      <c r="BY87" s="283"/>
      <c r="BZ87" s="284"/>
      <c r="CA87" s="284"/>
      <c r="CB87" s="284"/>
      <c r="CC87" s="284"/>
      <c r="CD87" s="284"/>
      <c r="CE87" s="284"/>
      <c r="CF87" s="284"/>
      <c r="CG87" s="284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  <c r="CS87" s="284"/>
      <c r="CT87" s="284"/>
      <c r="CU87" s="284"/>
      <c r="CV87" s="284"/>
      <c r="CW87" s="284"/>
      <c r="CX87" s="284"/>
      <c r="CY87" s="284"/>
      <c r="CZ87" s="284"/>
      <c r="DA87" s="284"/>
      <c r="DB87" s="284"/>
      <c r="DC87" s="284"/>
      <c r="DD87" s="284"/>
      <c r="DE87" s="284"/>
      <c r="DF87" s="284"/>
      <c r="DG87" s="284"/>
      <c r="DH87" s="284"/>
      <c r="DI87" s="285"/>
      <c r="DJ87" s="168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DU87" s="169"/>
      <c r="DV87" s="169"/>
      <c r="DW87" s="169"/>
      <c r="DX87" s="169"/>
      <c r="DY87" s="169"/>
      <c r="DZ87" s="169"/>
      <c r="EA87" s="169"/>
      <c r="EB87" s="169"/>
      <c r="EC87" s="169"/>
      <c r="ED87" s="169"/>
      <c r="EE87" s="169"/>
      <c r="EF87" s="169"/>
      <c r="EG87" s="169"/>
      <c r="EH87" s="169"/>
      <c r="EI87" s="169"/>
      <c r="EJ87" s="169"/>
      <c r="EK87" s="169"/>
      <c r="EL87" s="169"/>
      <c r="EM87" s="169"/>
      <c r="EN87" s="169"/>
      <c r="EO87" s="169"/>
      <c r="EP87" s="169"/>
      <c r="EQ87" s="169"/>
      <c r="ER87" s="169"/>
      <c r="ES87" s="169"/>
      <c r="ET87" s="169"/>
      <c r="EU87" s="169"/>
      <c r="EV87" s="169"/>
      <c r="EW87" s="169"/>
      <c r="EX87" s="169"/>
      <c r="EY87" s="169"/>
      <c r="EZ87" s="169"/>
      <c r="FA87" s="169"/>
      <c r="FB87" s="169"/>
      <c r="FC87" s="169"/>
      <c r="FD87" s="169"/>
      <c r="FE87" s="169"/>
      <c r="FF87" s="169"/>
      <c r="FG87" s="170"/>
    </row>
    <row r="88" spans="2:163" ht="8.65" customHeight="1">
      <c r="B88" s="234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193" t="s">
        <v>867</v>
      </c>
      <c r="AV88" s="214"/>
      <c r="AW88" s="214"/>
      <c r="AX88" s="214"/>
      <c r="AY88" s="214"/>
      <c r="AZ88" s="214"/>
      <c r="BA88" s="214"/>
      <c r="BB88" s="214"/>
      <c r="BC88" s="214"/>
      <c r="BD88" s="214"/>
      <c r="BE88" s="214"/>
      <c r="BF88" s="214"/>
      <c r="BG88" s="214"/>
      <c r="BH88" s="214"/>
      <c r="BI88" s="214"/>
      <c r="BJ88" s="214"/>
      <c r="BK88" s="214"/>
      <c r="BL88" s="214"/>
      <c r="BM88" s="214"/>
      <c r="BN88" s="214"/>
      <c r="BO88" s="214"/>
      <c r="BP88" s="214"/>
      <c r="BQ88" s="214"/>
      <c r="BR88" s="214"/>
      <c r="BS88" s="214"/>
      <c r="BT88" s="214"/>
      <c r="BU88" s="214"/>
      <c r="BV88" s="214"/>
      <c r="BW88" s="214"/>
      <c r="BX88" s="236"/>
      <c r="BY88" s="237" t="s">
        <v>868</v>
      </c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40" t="s">
        <v>869</v>
      </c>
      <c r="CK88" s="240"/>
      <c r="CL88" s="240"/>
      <c r="CM88" s="240"/>
      <c r="CN88" s="240"/>
      <c r="CO88" s="240"/>
      <c r="CP88" s="240"/>
      <c r="CQ88" s="240"/>
      <c r="CR88" s="240"/>
      <c r="CS88" s="240"/>
      <c r="CT88" s="240"/>
      <c r="CU88" s="240"/>
      <c r="CV88" s="240"/>
      <c r="CW88" s="240"/>
      <c r="CX88" s="240"/>
      <c r="CY88" s="240"/>
      <c r="CZ88" s="240"/>
      <c r="DA88" s="240"/>
      <c r="DB88" s="240"/>
      <c r="DC88" s="240"/>
      <c r="DD88" s="240"/>
      <c r="DE88" s="240"/>
      <c r="DF88" s="240"/>
      <c r="DG88" s="240"/>
      <c r="DH88" s="240"/>
      <c r="DI88" s="241"/>
      <c r="DJ88" s="168"/>
      <c r="DK88" s="169"/>
      <c r="DL88" s="169"/>
      <c r="DM88" s="169"/>
      <c r="DN88" s="169"/>
      <c r="DO88" s="169"/>
      <c r="DP88" s="169"/>
      <c r="DQ88" s="169"/>
      <c r="DR88" s="169"/>
      <c r="DS88" s="169"/>
      <c r="DT88" s="169"/>
      <c r="DU88" s="169"/>
      <c r="DV88" s="169"/>
      <c r="DW88" s="169"/>
      <c r="DX88" s="169"/>
      <c r="DY88" s="169"/>
      <c r="DZ88" s="169"/>
      <c r="EA88" s="169"/>
      <c r="EB88" s="169"/>
      <c r="EC88" s="169"/>
      <c r="ED88" s="169"/>
      <c r="EE88" s="169"/>
      <c r="EF88" s="169"/>
      <c r="EG88" s="169"/>
      <c r="EH88" s="169"/>
      <c r="EI88" s="169"/>
      <c r="EJ88" s="169"/>
      <c r="EK88" s="169"/>
      <c r="EL88" s="169"/>
      <c r="EM88" s="169"/>
      <c r="EN88" s="169"/>
      <c r="EO88" s="169"/>
      <c r="EP88" s="169"/>
      <c r="EQ88" s="169"/>
      <c r="ER88" s="169"/>
      <c r="ES88" s="169"/>
      <c r="ET88" s="169"/>
      <c r="EU88" s="169"/>
      <c r="EV88" s="169"/>
      <c r="EW88" s="169"/>
      <c r="EX88" s="169"/>
      <c r="EY88" s="169"/>
      <c r="EZ88" s="169"/>
      <c r="FA88" s="169"/>
      <c r="FB88" s="169"/>
      <c r="FC88" s="169"/>
      <c r="FD88" s="169"/>
      <c r="FE88" s="169"/>
      <c r="FF88" s="169"/>
      <c r="FG88" s="170"/>
    </row>
    <row r="89" spans="2:163" ht="8.65" customHeight="1">
      <c r="B89" s="234" t="s">
        <v>870</v>
      </c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162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4"/>
      <c r="BY89" s="239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40"/>
      <c r="CK89" s="240"/>
      <c r="CL89" s="240"/>
      <c r="CM89" s="240"/>
      <c r="CN89" s="240"/>
      <c r="CO89" s="240"/>
      <c r="CP89" s="240"/>
      <c r="CQ89" s="240"/>
      <c r="CR89" s="240"/>
      <c r="CS89" s="240"/>
      <c r="CT89" s="240"/>
      <c r="CU89" s="240"/>
      <c r="CV89" s="240"/>
      <c r="CW89" s="240"/>
      <c r="CX89" s="240"/>
      <c r="CY89" s="240"/>
      <c r="CZ89" s="240"/>
      <c r="DA89" s="240"/>
      <c r="DB89" s="240"/>
      <c r="DC89" s="240"/>
      <c r="DD89" s="240"/>
      <c r="DE89" s="240"/>
      <c r="DF89" s="240"/>
      <c r="DG89" s="240"/>
      <c r="DH89" s="240"/>
      <c r="DI89" s="241"/>
      <c r="DJ89" s="168" t="s">
        <v>871</v>
      </c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  <c r="EG89" s="169"/>
      <c r="EH89" s="169"/>
      <c r="EI89" s="169"/>
      <c r="EJ89" s="169"/>
      <c r="EK89" s="169"/>
      <c r="EL89" s="169"/>
      <c r="EM89" s="169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70"/>
    </row>
    <row r="90" spans="2:163" ht="8.65" customHeight="1">
      <c r="B90" s="234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162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  <c r="BI90" s="163"/>
      <c r="BJ90" s="163"/>
      <c r="BK90" s="163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4"/>
      <c r="BY90" s="239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40"/>
      <c r="CK90" s="240"/>
      <c r="CL90" s="240"/>
      <c r="CM90" s="240"/>
      <c r="CN90" s="240"/>
      <c r="CO90" s="240"/>
      <c r="CP90" s="240"/>
      <c r="CQ90" s="240"/>
      <c r="CR90" s="240"/>
      <c r="CS90" s="240"/>
      <c r="CT90" s="240"/>
      <c r="CU90" s="240"/>
      <c r="CV90" s="240"/>
      <c r="CW90" s="240"/>
      <c r="CX90" s="240"/>
      <c r="CY90" s="240"/>
      <c r="CZ90" s="240"/>
      <c r="DA90" s="240"/>
      <c r="DB90" s="240"/>
      <c r="DC90" s="240"/>
      <c r="DD90" s="240"/>
      <c r="DE90" s="240"/>
      <c r="DF90" s="240"/>
      <c r="DG90" s="240"/>
      <c r="DH90" s="240"/>
      <c r="DI90" s="241"/>
      <c r="DJ90" s="168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DU90" s="169"/>
      <c r="DV90" s="169"/>
      <c r="DW90" s="169"/>
      <c r="DX90" s="169"/>
      <c r="DY90" s="169"/>
      <c r="DZ90" s="169"/>
      <c r="EA90" s="169"/>
      <c r="EB90" s="169"/>
      <c r="EC90" s="169"/>
      <c r="ED90" s="169"/>
      <c r="EE90" s="169"/>
      <c r="EF90" s="169"/>
      <c r="EG90" s="169"/>
      <c r="EH90" s="169"/>
      <c r="EI90" s="169"/>
      <c r="EJ90" s="169"/>
      <c r="EK90" s="169"/>
      <c r="EL90" s="169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  <c r="FF90" s="169"/>
      <c r="FG90" s="170"/>
    </row>
    <row r="91" spans="2:163" ht="8.65" customHeight="1">
      <c r="B91" s="234" t="s">
        <v>819</v>
      </c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162" t="s">
        <v>872</v>
      </c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4"/>
      <c r="BY91" s="239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40"/>
      <c r="CK91" s="240"/>
      <c r="CL91" s="240"/>
      <c r="CM91" s="240"/>
      <c r="CN91" s="240"/>
      <c r="CO91" s="240"/>
      <c r="CP91" s="240"/>
      <c r="CQ91" s="240"/>
      <c r="CR91" s="240"/>
      <c r="CS91" s="240"/>
      <c r="CT91" s="240"/>
      <c r="CU91" s="240"/>
      <c r="CV91" s="240"/>
      <c r="CW91" s="240"/>
      <c r="CX91" s="240"/>
      <c r="CY91" s="240"/>
      <c r="CZ91" s="240"/>
      <c r="DA91" s="240"/>
      <c r="DB91" s="240"/>
      <c r="DC91" s="240"/>
      <c r="DD91" s="240"/>
      <c r="DE91" s="240"/>
      <c r="DF91" s="240"/>
      <c r="DG91" s="240"/>
      <c r="DH91" s="240"/>
      <c r="DI91" s="241"/>
      <c r="DJ91" s="168"/>
      <c r="DK91" s="169"/>
      <c r="DL91" s="169"/>
      <c r="DM91" s="169"/>
      <c r="DN91" s="169"/>
      <c r="DO91" s="169"/>
      <c r="DP91" s="169"/>
      <c r="DQ91" s="169"/>
      <c r="DR91" s="169"/>
      <c r="DS91" s="169"/>
      <c r="DT91" s="169"/>
      <c r="DU91" s="169"/>
      <c r="DV91" s="169"/>
      <c r="DW91" s="169"/>
      <c r="DX91" s="169"/>
      <c r="DY91" s="169"/>
      <c r="DZ91" s="169"/>
      <c r="EA91" s="169"/>
      <c r="EB91" s="169"/>
      <c r="EC91" s="169"/>
      <c r="ED91" s="169"/>
      <c r="EE91" s="169"/>
      <c r="EF91" s="169"/>
      <c r="EG91" s="169"/>
      <c r="EH91" s="169"/>
      <c r="EI91" s="169"/>
      <c r="EJ91" s="169"/>
      <c r="EK91" s="169"/>
      <c r="EL91" s="169"/>
      <c r="EM91" s="169"/>
      <c r="EN91" s="169"/>
      <c r="EO91" s="169"/>
      <c r="EP91" s="169"/>
      <c r="EQ91" s="169"/>
      <c r="ER91" s="169"/>
      <c r="ES91" s="169"/>
      <c r="ET91" s="169"/>
      <c r="EU91" s="169"/>
      <c r="EV91" s="169"/>
      <c r="EW91" s="169"/>
      <c r="EX91" s="169"/>
      <c r="EY91" s="169"/>
      <c r="EZ91" s="169"/>
      <c r="FA91" s="169"/>
      <c r="FB91" s="169"/>
      <c r="FC91" s="169"/>
      <c r="FD91" s="169"/>
      <c r="FE91" s="169"/>
      <c r="FF91" s="169"/>
      <c r="FG91" s="170"/>
    </row>
    <row r="92" spans="2:163" ht="8.65" customHeight="1" thickBot="1">
      <c r="B92" s="242"/>
      <c r="C92" s="243"/>
      <c r="D92" s="243"/>
      <c r="E92" s="243"/>
      <c r="F92" s="243"/>
      <c r="G92" s="243"/>
      <c r="H92" s="243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  <c r="AJ92" s="243"/>
      <c r="AK92" s="243"/>
      <c r="AL92" s="243"/>
      <c r="AM92" s="243"/>
      <c r="AN92" s="243"/>
      <c r="AO92" s="243"/>
      <c r="AP92" s="243"/>
      <c r="AQ92" s="243"/>
      <c r="AR92" s="243"/>
      <c r="AS92" s="243"/>
      <c r="AT92" s="243"/>
      <c r="AU92" s="162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  <c r="BI92" s="163"/>
      <c r="BJ92" s="163"/>
      <c r="BK92" s="163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4"/>
      <c r="BY92" s="215" t="s">
        <v>873</v>
      </c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 t="s">
        <v>874</v>
      </c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  <c r="CZ92" s="216"/>
      <c r="DA92" s="216"/>
      <c r="DB92" s="216"/>
      <c r="DC92" s="216"/>
      <c r="DD92" s="216"/>
      <c r="DE92" s="216"/>
      <c r="DF92" s="216"/>
      <c r="DG92" s="216"/>
      <c r="DH92" s="216"/>
      <c r="DI92" s="217"/>
      <c r="DJ92" s="162" t="s">
        <v>875</v>
      </c>
      <c r="DK92" s="163"/>
      <c r="DL92" s="163"/>
      <c r="DM92" s="163"/>
      <c r="DN92" s="163"/>
      <c r="DO92" s="163"/>
      <c r="DP92" s="163"/>
      <c r="DQ92" s="163"/>
      <c r="DR92" s="163"/>
      <c r="DS92" s="163"/>
      <c r="DT92" s="163"/>
      <c r="DU92" s="163"/>
      <c r="DV92" s="163"/>
      <c r="DW92" s="163"/>
      <c r="DX92" s="163"/>
      <c r="DY92" s="163"/>
      <c r="DZ92" s="163"/>
      <c r="EA92" s="163"/>
      <c r="EB92" s="163"/>
      <c r="EC92" s="163"/>
      <c r="ED92" s="163"/>
      <c r="EE92" s="163"/>
      <c r="EF92" s="163"/>
      <c r="EG92" s="163"/>
      <c r="EH92" s="163"/>
      <c r="EI92" s="163"/>
      <c r="EJ92" s="163"/>
      <c r="EK92" s="163"/>
      <c r="EL92" s="163"/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D92" s="163"/>
      <c r="FE92" s="163"/>
      <c r="FF92" s="163"/>
      <c r="FG92" s="164"/>
    </row>
    <row r="93" spans="2:163" ht="8.65" customHeight="1">
      <c r="B93" s="244" t="s">
        <v>876</v>
      </c>
      <c r="C93" s="245"/>
      <c r="D93" s="245"/>
      <c r="E93" s="245"/>
      <c r="F93" s="245"/>
      <c r="G93" s="245"/>
      <c r="H93" s="245"/>
      <c r="I93" s="245"/>
      <c r="J93" s="245"/>
      <c r="K93" s="245"/>
      <c r="L93" s="245"/>
      <c r="M93" s="245"/>
      <c r="N93" s="245"/>
      <c r="O93" s="245"/>
      <c r="P93" s="245"/>
      <c r="Q93" s="245"/>
      <c r="R93" s="245" t="s">
        <v>877</v>
      </c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 t="s">
        <v>878</v>
      </c>
      <c r="AI93" s="245"/>
      <c r="AJ93" s="245"/>
      <c r="AK93" s="245"/>
      <c r="AL93" s="245"/>
      <c r="AM93" s="245"/>
      <c r="AN93" s="245"/>
      <c r="AO93" s="245"/>
      <c r="AP93" s="245"/>
      <c r="AQ93" s="245"/>
      <c r="AR93" s="245"/>
      <c r="AS93" s="245"/>
      <c r="AT93" s="250"/>
      <c r="AU93" s="57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9"/>
      <c r="BY93" s="215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  <c r="CZ93" s="216"/>
      <c r="DA93" s="216"/>
      <c r="DB93" s="216"/>
      <c r="DC93" s="216"/>
      <c r="DD93" s="216"/>
      <c r="DE93" s="216"/>
      <c r="DF93" s="216"/>
      <c r="DG93" s="216"/>
      <c r="DH93" s="216"/>
      <c r="DI93" s="217"/>
      <c r="DJ93" s="162"/>
      <c r="DK93" s="163"/>
      <c r="DL93" s="163"/>
      <c r="DM93" s="163"/>
      <c r="DN93" s="163"/>
      <c r="DO93" s="163"/>
      <c r="DP93" s="163"/>
      <c r="DQ93" s="163"/>
      <c r="DR93" s="163"/>
      <c r="DS93" s="163"/>
      <c r="DT93" s="163"/>
      <c r="DU93" s="163"/>
      <c r="DV93" s="163"/>
      <c r="DW93" s="163"/>
      <c r="DX93" s="163"/>
      <c r="DY93" s="163"/>
      <c r="DZ93" s="163"/>
      <c r="EA93" s="163"/>
      <c r="EB93" s="163"/>
      <c r="EC93" s="163"/>
      <c r="ED93" s="163"/>
      <c r="EE93" s="163"/>
      <c r="EF93" s="163"/>
      <c r="EG93" s="163"/>
      <c r="EH93" s="163"/>
      <c r="EI93" s="163"/>
      <c r="EJ93" s="163"/>
      <c r="EK93" s="163"/>
      <c r="EL93" s="163"/>
      <c r="EM93" s="163"/>
      <c r="EN93" s="163"/>
      <c r="EO93" s="163"/>
      <c r="EP93" s="163"/>
      <c r="EQ93" s="163"/>
      <c r="ER93" s="163"/>
      <c r="ES93" s="163"/>
      <c r="ET93" s="163"/>
      <c r="EU93" s="163"/>
      <c r="EV93" s="163"/>
      <c r="EW93" s="163"/>
      <c r="EX93" s="163"/>
      <c r="EY93" s="163"/>
      <c r="EZ93" s="163"/>
      <c r="FA93" s="163"/>
      <c r="FB93" s="163"/>
      <c r="FC93" s="163"/>
      <c r="FD93" s="163"/>
      <c r="FE93" s="163"/>
      <c r="FF93" s="163"/>
      <c r="FG93" s="164"/>
    </row>
    <row r="94" spans="2:163" ht="8.65" customHeight="1">
      <c r="B94" s="246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47"/>
      <c r="AN94" s="247"/>
      <c r="AO94" s="247"/>
      <c r="AP94" s="247"/>
      <c r="AQ94" s="247"/>
      <c r="AR94" s="247"/>
      <c r="AS94" s="247"/>
      <c r="AT94" s="251"/>
      <c r="AU94" s="253" t="s">
        <v>879</v>
      </c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4"/>
      <c r="BI94" s="254"/>
      <c r="BJ94" s="254"/>
      <c r="BK94" s="254"/>
      <c r="BL94" s="254"/>
      <c r="BM94" s="254"/>
      <c r="BN94" s="254"/>
      <c r="BO94" s="254"/>
      <c r="BP94" s="254"/>
      <c r="BQ94" s="254"/>
      <c r="BR94" s="254"/>
      <c r="BS94" s="254"/>
      <c r="BT94" s="254"/>
      <c r="BU94" s="254"/>
      <c r="BV94" s="254"/>
      <c r="BW94" s="254"/>
      <c r="BX94" s="255"/>
      <c r="BY94" s="215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  <c r="CZ94" s="216"/>
      <c r="DA94" s="216"/>
      <c r="DB94" s="216"/>
      <c r="DC94" s="216"/>
      <c r="DD94" s="216"/>
      <c r="DE94" s="216"/>
      <c r="DF94" s="216"/>
      <c r="DG94" s="216"/>
      <c r="DH94" s="216"/>
      <c r="DI94" s="217"/>
      <c r="DJ94" s="162"/>
      <c r="DK94" s="163"/>
      <c r="DL94" s="163"/>
      <c r="DM94" s="163"/>
      <c r="DN94" s="163"/>
      <c r="DO94" s="163"/>
      <c r="DP94" s="163"/>
      <c r="DQ94" s="163"/>
      <c r="DR94" s="163"/>
      <c r="DS94" s="163"/>
      <c r="DT94" s="163"/>
      <c r="DU94" s="163"/>
      <c r="DV94" s="163"/>
      <c r="DW94" s="163"/>
      <c r="DX94" s="163"/>
      <c r="DY94" s="163"/>
      <c r="DZ94" s="163"/>
      <c r="EA94" s="163"/>
      <c r="EB94" s="163"/>
      <c r="EC94" s="163"/>
      <c r="ED94" s="163"/>
      <c r="EE94" s="163"/>
      <c r="EF94" s="163"/>
      <c r="EG94" s="163"/>
      <c r="EH94" s="163"/>
      <c r="EI94" s="163"/>
      <c r="EJ94" s="163"/>
      <c r="EK94" s="163"/>
      <c r="EL94" s="163"/>
      <c r="EM94" s="163"/>
      <c r="EN94" s="163"/>
      <c r="EO94" s="163"/>
      <c r="EP94" s="163"/>
      <c r="EQ94" s="163"/>
      <c r="ER94" s="163"/>
      <c r="ES94" s="163"/>
      <c r="ET94" s="163"/>
      <c r="EU94" s="163"/>
      <c r="EV94" s="163"/>
      <c r="EW94" s="163"/>
      <c r="EX94" s="163"/>
      <c r="EY94" s="163"/>
      <c r="EZ94" s="163"/>
      <c r="FA94" s="163"/>
      <c r="FB94" s="163"/>
      <c r="FC94" s="163"/>
      <c r="FD94" s="163"/>
      <c r="FE94" s="163"/>
      <c r="FF94" s="163"/>
      <c r="FG94" s="164"/>
    </row>
    <row r="95" spans="2:163" ht="8.65" customHeight="1">
      <c r="B95" s="246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47"/>
      <c r="AI95" s="247"/>
      <c r="AJ95" s="247"/>
      <c r="AK95" s="247"/>
      <c r="AL95" s="247"/>
      <c r="AM95" s="247"/>
      <c r="AN95" s="247"/>
      <c r="AO95" s="247"/>
      <c r="AP95" s="247"/>
      <c r="AQ95" s="247"/>
      <c r="AR95" s="247"/>
      <c r="AS95" s="247"/>
      <c r="AT95" s="251"/>
      <c r="AU95" s="253"/>
      <c r="AV95" s="254"/>
      <c r="AW95" s="254"/>
      <c r="AX95" s="254"/>
      <c r="AY95" s="254"/>
      <c r="AZ95" s="254"/>
      <c r="BA95" s="254"/>
      <c r="BB95" s="254"/>
      <c r="BC95" s="254"/>
      <c r="BD95" s="254"/>
      <c r="BE95" s="254"/>
      <c r="BF95" s="254"/>
      <c r="BG95" s="254"/>
      <c r="BH95" s="254"/>
      <c r="BI95" s="254"/>
      <c r="BJ95" s="254"/>
      <c r="BK95" s="254"/>
      <c r="BL95" s="254"/>
      <c r="BM95" s="254"/>
      <c r="BN95" s="254"/>
      <c r="BO95" s="254"/>
      <c r="BP95" s="254"/>
      <c r="BQ95" s="254"/>
      <c r="BR95" s="254"/>
      <c r="BS95" s="254"/>
      <c r="BT95" s="254"/>
      <c r="BU95" s="254"/>
      <c r="BV95" s="254"/>
      <c r="BW95" s="254"/>
      <c r="BX95" s="255"/>
      <c r="BY95" s="215" t="s">
        <v>880</v>
      </c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 t="s">
        <v>881</v>
      </c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  <c r="CZ95" s="216"/>
      <c r="DA95" s="216"/>
      <c r="DB95" s="216"/>
      <c r="DC95" s="216"/>
      <c r="DD95" s="216"/>
      <c r="DE95" s="216"/>
      <c r="DF95" s="216"/>
      <c r="DG95" s="216"/>
      <c r="DH95" s="216"/>
      <c r="DI95" s="217"/>
      <c r="DJ95" s="162" t="s">
        <v>882</v>
      </c>
      <c r="DK95" s="163"/>
      <c r="DL95" s="163"/>
      <c r="DM95" s="163"/>
      <c r="DN95" s="163"/>
      <c r="DO95" s="163"/>
      <c r="DP95" s="163"/>
      <c r="DQ95" s="163"/>
      <c r="DR95" s="163"/>
      <c r="DS95" s="163"/>
      <c r="DT95" s="163"/>
      <c r="DU95" s="163"/>
      <c r="DV95" s="163"/>
      <c r="DW95" s="163"/>
      <c r="DX95" s="163"/>
      <c r="DY95" s="163"/>
      <c r="DZ95" s="163"/>
      <c r="EA95" s="163"/>
      <c r="EB95" s="163"/>
      <c r="EC95" s="163"/>
      <c r="ED95" s="163"/>
      <c r="EE95" s="163"/>
      <c r="EF95" s="163"/>
      <c r="EG95" s="163"/>
      <c r="EH95" s="163"/>
      <c r="EI95" s="163"/>
      <c r="EJ95" s="163"/>
      <c r="EK95" s="163"/>
      <c r="EL95" s="163"/>
      <c r="EM95" s="163"/>
      <c r="EN95" s="163"/>
      <c r="EO95" s="163"/>
      <c r="EP95" s="163"/>
      <c r="EQ95" s="163"/>
      <c r="ER95" s="163"/>
      <c r="ES95" s="163"/>
      <c r="ET95" s="163"/>
      <c r="EU95" s="163"/>
      <c r="EV95" s="163"/>
      <c r="EW95" s="163"/>
      <c r="EX95" s="163"/>
      <c r="EY95" s="163"/>
      <c r="EZ95" s="163"/>
      <c r="FA95" s="163"/>
      <c r="FB95" s="163"/>
      <c r="FC95" s="163"/>
      <c r="FD95" s="163"/>
      <c r="FE95" s="163"/>
      <c r="FF95" s="163"/>
      <c r="FG95" s="164"/>
    </row>
    <row r="96" spans="2:163" ht="8.65" customHeight="1">
      <c r="B96" s="248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  <c r="AR96" s="249"/>
      <c r="AS96" s="249"/>
      <c r="AT96" s="252"/>
      <c r="AU96" s="253" t="s">
        <v>883</v>
      </c>
      <c r="AV96" s="254"/>
      <c r="AW96" s="254"/>
      <c r="AX96" s="254"/>
      <c r="AY96" s="254"/>
      <c r="AZ96" s="254"/>
      <c r="BA96" s="254"/>
      <c r="BB96" s="254"/>
      <c r="BC96" s="254"/>
      <c r="BD96" s="254"/>
      <c r="BE96" s="254"/>
      <c r="BF96" s="254"/>
      <c r="BG96" s="254"/>
      <c r="BH96" s="254"/>
      <c r="BI96" s="254"/>
      <c r="BJ96" s="254"/>
      <c r="BK96" s="254"/>
      <c r="BL96" s="254"/>
      <c r="BM96" s="254"/>
      <c r="BN96" s="254"/>
      <c r="BO96" s="254"/>
      <c r="BP96" s="254"/>
      <c r="BQ96" s="254"/>
      <c r="BR96" s="254"/>
      <c r="BS96" s="254"/>
      <c r="BT96" s="254"/>
      <c r="BU96" s="254"/>
      <c r="BV96" s="254"/>
      <c r="BW96" s="254"/>
      <c r="BX96" s="255"/>
      <c r="BY96" s="215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  <c r="CZ96" s="216"/>
      <c r="DA96" s="216"/>
      <c r="DB96" s="216"/>
      <c r="DC96" s="216"/>
      <c r="DD96" s="216"/>
      <c r="DE96" s="216"/>
      <c r="DF96" s="216"/>
      <c r="DG96" s="216"/>
      <c r="DH96" s="216"/>
      <c r="DI96" s="217"/>
      <c r="DJ96" s="162"/>
      <c r="DK96" s="163"/>
      <c r="DL96" s="163"/>
      <c r="DM96" s="163"/>
      <c r="DN96" s="163"/>
      <c r="DO96" s="163"/>
      <c r="DP96" s="163"/>
      <c r="DQ96" s="163"/>
      <c r="DR96" s="163"/>
      <c r="DS96" s="163"/>
      <c r="DT96" s="163"/>
      <c r="DU96" s="163"/>
      <c r="DV96" s="163"/>
      <c r="DW96" s="163"/>
      <c r="DX96" s="163"/>
      <c r="DY96" s="163"/>
      <c r="DZ96" s="163"/>
      <c r="EA96" s="163"/>
      <c r="EB96" s="163"/>
      <c r="EC96" s="163"/>
      <c r="ED96" s="163"/>
      <c r="EE96" s="163"/>
      <c r="EF96" s="163"/>
      <c r="EG96" s="163"/>
      <c r="EH96" s="163"/>
      <c r="EI96" s="163"/>
      <c r="EJ96" s="163"/>
      <c r="EK96" s="163"/>
      <c r="EL96" s="163"/>
      <c r="EM96" s="163"/>
      <c r="EN96" s="163"/>
      <c r="EO96" s="163"/>
      <c r="EP96" s="163"/>
      <c r="EQ96" s="163"/>
      <c r="ER96" s="163"/>
      <c r="ES96" s="163"/>
      <c r="ET96" s="163"/>
      <c r="EU96" s="163"/>
      <c r="EV96" s="163"/>
      <c r="EW96" s="163"/>
      <c r="EX96" s="163"/>
      <c r="EY96" s="163"/>
      <c r="EZ96" s="163"/>
      <c r="FA96" s="163"/>
      <c r="FB96" s="163"/>
      <c r="FC96" s="163"/>
      <c r="FD96" s="163"/>
      <c r="FE96" s="163"/>
      <c r="FF96" s="163"/>
      <c r="FG96" s="164"/>
    </row>
    <row r="97" spans="2:163" ht="8.65" customHeight="1">
      <c r="B97" s="256" t="s">
        <v>884</v>
      </c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 t="s">
        <v>885</v>
      </c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8" t="s">
        <v>886</v>
      </c>
      <c r="AI97" s="258"/>
      <c r="AJ97" s="258"/>
      <c r="AK97" s="258"/>
      <c r="AL97" s="258"/>
      <c r="AM97" s="258"/>
      <c r="AN97" s="258"/>
      <c r="AO97" s="258"/>
      <c r="AP97" s="258"/>
      <c r="AQ97" s="258"/>
      <c r="AR97" s="258"/>
      <c r="AS97" s="258"/>
      <c r="AT97" s="259"/>
      <c r="AU97" s="253"/>
      <c r="AV97" s="254"/>
      <c r="AW97" s="254"/>
      <c r="AX97" s="254"/>
      <c r="AY97" s="254"/>
      <c r="AZ97" s="254"/>
      <c r="BA97" s="254"/>
      <c r="BB97" s="254"/>
      <c r="BC97" s="254"/>
      <c r="BD97" s="254"/>
      <c r="BE97" s="254"/>
      <c r="BF97" s="254"/>
      <c r="BG97" s="254"/>
      <c r="BH97" s="254"/>
      <c r="BI97" s="254"/>
      <c r="BJ97" s="254"/>
      <c r="BK97" s="254"/>
      <c r="BL97" s="254"/>
      <c r="BM97" s="254"/>
      <c r="BN97" s="254"/>
      <c r="BO97" s="254"/>
      <c r="BP97" s="254"/>
      <c r="BQ97" s="254"/>
      <c r="BR97" s="254"/>
      <c r="BS97" s="254"/>
      <c r="BT97" s="254"/>
      <c r="BU97" s="254"/>
      <c r="BV97" s="254"/>
      <c r="BW97" s="254"/>
      <c r="BX97" s="255"/>
      <c r="BY97" s="215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  <c r="CZ97" s="216"/>
      <c r="DA97" s="216"/>
      <c r="DB97" s="216"/>
      <c r="DC97" s="216"/>
      <c r="DD97" s="216"/>
      <c r="DE97" s="216"/>
      <c r="DF97" s="216"/>
      <c r="DG97" s="216"/>
      <c r="DH97" s="216"/>
      <c r="DI97" s="217"/>
      <c r="DJ97" s="162"/>
      <c r="DK97" s="163"/>
      <c r="DL97" s="163"/>
      <c r="DM97" s="163"/>
      <c r="DN97" s="163"/>
      <c r="DO97" s="163"/>
      <c r="DP97" s="163"/>
      <c r="DQ97" s="163"/>
      <c r="DR97" s="163"/>
      <c r="DS97" s="163"/>
      <c r="DT97" s="163"/>
      <c r="DU97" s="163"/>
      <c r="DV97" s="163"/>
      <c r="DW97" s="163"/>
      <c r="DX97" s="163"/>
      <c r="DY97" s="163"/>
      <c r="DZ97" s="163"/>
      <c r="EA97" s="163"/>
      <c r="EB97" s="163"/>
      <c r="EC97" s="163"/>
      <c r="ED97" s="163"/>
      <c r="EE97" s="163"/>
      <c r="EF97" s="163"/>
      <c r="EG97" s="163"/>
      <c r="EH97" s="163"/>
      <c r="EI97" s="163"/>
      <c r="EJ97" s="163"/>
      <c r="EK97" s="163"/>
      <c r="EL97" s="163"/>
      <c r="EM97" s="163"/>
      <c r="EN97" s="163"/>
      <c r="EO97" s="163"/>
      <c r="EP97" s="163"/>
      <c r="EQ97" s="163"/>
      <c r="ER97" s="163"/>
      <c r="ES97" s="163"/>
      <c r="ET97" s="163"/>
      <c r="EU97" s="163"/>
      <c r="EV97" s="163"/>
      <c r="EW97" s="163"/>
      <c r="EX97" s="163"/>
      <c r="EY97" s="163"/>
      <c r="EZ97" s="163"/>
      <c r="FA97" s="163"/>
      <c r="FB97" s="163"/>
      <c r="FC97" s="163"/>
      <c r="FD97" s="163"/>
      <c r="FE97" s="163"/>
      <c r="FF97" s="163"/>
      <c r="FG97" s="164"/>
    </row>
    <row r="98" spans="2:163" ht="8.65" customHeight="1">
      <c r="B98" s="256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57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9"/>
      <c r="AU98" s="253" t="s">
        <v>887</v>
      </c>
      <c r="AV98" s="254"/>
      <c r="AW98" s="254"/>
      <c r="AX98" s="254"/>
      <c r="AY98" s="254"/>
      <c r="AZ98" s="254"/>
      <c r="BA98" s="254"/>
      <c r="BB98" s="254"/>
      <c r="BC98" s="254"/>
      <c r="BD98" s="254"/>
      <c r="BE98" s="254"/>
      <c r="BF98" s="254"/>
      <c r="BG98" s="254"/>
      <c r="BH98" s="254"/>
      <c r="BI98" s="254"/>
      <c r="BJ98" s="254"/>
      <c r="BK98" s="254"/>
      <c r="BL98" s="254"/>
      <c r="BM98" s="254"/>
      <c r="BN98" s="254"/>
      <c r="BO98" s="254"/>
      <c r="BP98" s="254"/>
      <c r="BQ98" s="254"/>
      <c r="BR98" s="254"/>
      <c r="BS98" s="254"/>
      <c r="BT98" s="254"/>
      <c r="BU98" s="254"/>
      <c r="BV98" s="254"/>
      <c r="BW98" s="254"/>
      <c r="BX98" s="255"/>
      <c r="BY98" s="215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  <c r="CZ98" s="216"/>
      <c r="DA98" s="216"/>
      <c r="DB98" s="216"/>
      <c r="DC98" s="216"/>
      <c r="DD98" s="216"/>
      <c r="DE98" s="216"/>
      <c r="DF98" s="216"/>
      <c r="DG98" s="216"/>
      <c r="DH98" s="216"/>
      <c r="DI98" s="217"/>
      <c r="DJ98" s="162" t="s">
        <v>888</v>
      </c>
      <c r="DK98" s="169"/>
      <c r="DL98" s="169"/>
      <c r="DM98" s="169"/>
      <c r="DN98" s="169"/>
      <c r="DO98" s="169"/>
      <c r="DP98" s="169"/>
      <c r="DQ98" s="169"/>
      <c r="DR98" s="169"/>
      <c r="DS98" s="169"/>
      <c r="DT98" s="169"/>
      <c r="DU98" s="169"/>
      <c r="DV98" s="169"/>
      <c r="DW98" s="169"/>
      <c r="DX98" s="169"/>
      <c r="DY98" s="169"/>
      <c r="DZ98" s="169"/>
      <c r="EA98" s="169"/>
      <c r="EB98" s="169"/>
      <c r="EC98" s="169"/>
      <c r="ED98" s="169"/>
      <c r="EE98" s="169"/>
      <c r="EF98" s="169"/>
      <c r="EG98" s="169"/>
      <c r="EH98" s="169"/>
      <c r="EI98" s="169"/>
      <c r="EJ98" s="169"/>
      <c r="EK98" s="169"/>
      <c r="EL98" s="169"/>
      <c r="EM98" s="169"/>
      <c r="EN98" s="169"/>
      <c r="EO98" s="169"/>
      <c r="EP98" s="169"/>
      <c r="EQ98" s="169"/>
      <c r="ER98" s="169"/>
      <c r="ES98" s="169"/>
      <c r="ET98" s="169"/>
      <c r="EU98" s="169"/>
      <c r="EV98" s="169"/>
      <c r="EW98" s="169"/>
      <c r="EX98" s="169"/>
      <c r="EY98" s="169"/>
      <c r="EZ98" s="169"/>
      <c r="FA98" s="169"/>
      <c r="FB98" s="169"/>
      <c r="FC98" s="169"/>
      <c r="FD98" s="169"/>
      <c r="FE98" s="169"/>
      <c r="FF98" s="169"/>
      <c r="FG98" s="170"/>
    </row>
    <row r="99" spans="2:163" ht="8.65" customHeight="1">
      <c r="B99" s="193" t="s">
        <v>889</v>
      </c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  <c r="AT99" s="214"/>
      <c r="AU99" s="253"/>
      <c r="AV99" s="254"/>
      <c r="AW99" s="254"/>
      <c r="AX99" s="254"/>
      <c r="AY99" s="254"/>
      <c r="AZ99" s="254"/>
      <c r="BA99" s="254"/>
      <c r="BB99" s="254"/>
      <c r="BC99" s="254"/>
      <c r="BD99" s="254"/>
      <c r="BE99" s="254"/>
      <c r="BF99" s="254"/>
      <c r="BG99" s="254"/>
      <c r="BH99" s="254"/>
      <c r="BI99" s="254"/>
      <c r="BJ99" s="254"/>
      <c r="BK99" s="254"/>
      <c r="BL99" s="254"/>
      <c r="BM99" s="254"/>
      <c r="BN99" s="254"/>
      <c r="BO99" s="254"/>
      <c r="BP99" s="254"/>
      <c r="BQ99" s="254"/>
      <c r="BR99" s="254"/>
      <c r="BS99" s="254"/>
      <c r="BT99" s="254"/>
      <c r="BU99" s="254"/>
      <c r="BV99" s="254"/>
      <c r="BW99" s="254"/>
      <c r="BX99" s="255"/>
      <c r="BY99" s="215" t="s">
        <v>890</v>
      </c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 t="s">
        <v>891</v>
      </c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  <c r="CZ99" s="216"/>
      <c r="DA99" s="216"/>
      <c r="DB99" s="216"/>
      <c r="DC99" s="216"/>
      <c r="DD99" s="216"/>
      <c r="DE99" s="216"/>
      <c r="DF99" s="216"/>
      <c r="DG99" s="216"/>
      <c r="DH99" s="216"/>
      <c r="DI99" s="217"/>
      <c r="DJ99" s="168"/>
      <c r="DK99" s="169"/>
      <c r="DL99" s="169"/>
      <c r="DM99" s="169"/>
      <c r="DN99" s="169"/>
      <c r="DO99" s="169"/>
      <c r="DP99" s="169"/>
      <c r="DQ99" s="169"/>
      <c r="DR99" s="169"/>
      <c r="DS99" s="169"/>
      <c r="DT99" s="169"/>
      <c r="DU99" s="169"/>
      <c r="DV99" s="169"/>
      <c r="DW99" s="169"/>
      <c r="DX99" s="169"/>
      <c r="DY99" s="169"/>
      <c r="DZ99" s="169"/>
      <c r="EA99" s="169"/>
      <c r="EB99" s="169"/>
      <c r="EC99" s="169"/>
      <c r="ED99" s="169"/>
      <c r="EE99" s="169"/>
      <c r="EF99" s="169"/>
      <c r="EG99" s="169"/>
      <c r="EH99" s="169"/>
      <c r="EI99" s="169"/>
      <c r="EJ99" s="169"/>
      <c r="EK99" s="169"/>
      <c r="EL99" s="169"/>
      <c r="EM99" s="169"/>
      <c r="EN99" s="169"/>
      <c r="EO99" s="169"/>
      <c r="EP99" s="169"/>
      <c r="EQ99" s="169"/>
      <c r="ER99" s="169"/>
      <c r="ES99" s="169"/>
      <c r="ET99" s="169"/>
      <c r="EU99" s="169"/>
      <c r="EV99" s="169"/>
      <c r="EW99" s="169"/>
      <c r="EX99" s="169"/>
      <c r="EY99" s="169"/>
      <c r="EZ99" s="169"/>
      <c r="FA99" s="169"/>
      <c r="FB99" s="169"/>
      <c r="FC99" s="169"/>
      <c r="FD99" s="169"/>
      <c r="FE99" s="169"/>
      <c r="FF99" s="169"/>
      <c r="FG99" s="170"/>
    </row>
    <row r="100" spans="2:163" ht="8.65" customHeight="1">
      <c r="B100" s="162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  <c r="AP100" s="163"/>
      <c r="AQ100" s="163"/>
      <c r="AR100" s="163"/>
      <c r="AS100" s="163"/>
      <c r="AT100" s="163"/>
      <c r="AU100" s="60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2"/>
      <c r="BY100" s="215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  <c r="CZ100" s="216"/>
      <c r="DA100" s="216"/>
      <c r="DB100" s="216"/>
      <c r="DC100" s="216"/>
      <c r="DD100" s="216"/>
      <c r="DE100" s="216"/>
      <c r="DF100" s="216"/>
      <c r="DG100" s="216"/>
      <c r="DH100" s="216"/>
      <c r="DI100" s="217"/>
      <c r="DJ100" s="168"/>
      <c r="DK100" s="169"/>
      <c r="DL100" s="169"/>
      <c r="DM100" s="169"/>
      <c r="DN100" s="169"/>
      <c r="DO100" s="169"/>
      <c r="DP100" s="169"/>
      <c r="DQ100" s="169"/>
      <c r="DR100" s="169"/>
      <c r="DS100" s="169"/>
      <c r="DT100" s="169"/>
      <c r="DU100" s="169"/>
      <c r="DV100" s="169"/>
      <c r="DW100" s="169"/>
      <c r="DX100" s="169"/>
      <c r="DY100" s="169"/>
      <c r="DZ100" s="169"/>
      <c r="EA100" s="169"/>
      <c r="EB100" s="169"/>
      <c r="EC100" s="169"/>
      <c r="ED100" s="169"/>
      <c r="EE100" s="169"/>
      <c r="EF100" s="169"/>
      <c r="EG100" s="169"/>
      <c r="EH100" s="169"/>
      <c r="EI100" s="169"/>
      <c r="EJ100" s="169"/>
      <c r="EK100" s="169"/>
      <c r="EL100" s="169"/>
      <c r="EM100" s="169"/>
      <c r="EN100" s="169"/>
      <c r="EO100" s="169"/>
      <c r="EP100" s="169"/>
      <c r="EQ100" s="169"/>
      <c r="ER100" s="169"/>
      <c r="ES100" s="169"/>
      <c r="ET100" s="169"/>
      <c r="EU100" s="169"/>
      <c r="EV100" s="169"/>
      <c r="EW100" s="169"/>
      <c r="EX100" s="169"/>
      <c r="EY100" s="169"/>
      <c r="EZ100" s="169"/>
      <c r="FA100" s="169"/>
      <c r="FB100" s="169"/>
      <c r="FC100" s="169"/>
      <c r="FD100" s="169"/>
      <c r="FE100" s="169"/>
      <c r="FF100" s="169"/>
      <c r="FG100" s="170"/>
    </row>
    <row r="101" spans="2:163" ht="8.65" customHeight="1">
      <c r="B101" s="218" t="s">
        <v>819</v>
      </c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22" t="s">
        <v>892</v>
      </c>
      <c r="AV101" s="223"/>
      <c r="AW101" s="223"/>
      <c r="AX101" s="223"/>
      <c r="AY101" s="223"/>
      <c r="AZ101" s="223"/>
      <c r="BA101" s="223"/>
      <c r="BB101" s="223"/>
      <c r="BC101" s="223"/>
      <c r="BD101" s="223"/>
      <c r="BE101" s="223"/>
      <c r="BF101" s="223"/>
      <c r="BG101" s="223"/>
      <c r="BH101" s="223"/>
      <c r="BI101" s="223"/>
      <c r="BJ101" s="223"/>
      <c r="BK101" s="223"/>
      <c r="BL101" s="223"/>
      <c r="BM101" s="223"/>
      <c r="BN101" s="223"/>
      <c r="BO101" s="223"/>
      <c r="BP101" s="223"/>
      <c r="BQ101" s="223"/>
      <c r="BR101" s="223"/>
      <c r="BS101" s="223"/>
      <c r="BT101" s="223"/>
      <c r="BU101" s="223"/>
      <c r="BV101" s="223"/>
      <c r="BW101" s="223"/>
      <c r="BX101" s="224"/>
      <c r="BY101" s="215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  <c r="CZ101" s="216"/>
      <c r="DA101" s="216"/>
      <c r="DB101" s="216"/>
      <c r="DC101" s="216"/>
      <c r="DD101" s="216"/>
      <c r="DE101" s="216"/>
      <c r="DF101" s="216"/>
      <c r="DG101" s="216"/>
      <c r="DH101" s="216"/>
      <c r="DI101" s="217"/>
      <c r="DJ101" s="168" t="s">
        <v>893</v>
      </c>
      <c r="DK101" s="169"/>
      <c r="DL101" s="169"/>
      <c r="DM101" s="169"/>
      <c r="DN101" s="169"/>
      <c r="DO101" s="169"/>
      <c r="DP101" s="169"/>
      <c r="DQ101" s="169"/>
      <c r="DR101" s="169"/>
      <c r="DS101" s="169"/>
      <c r="DT101" s="169"/>
      <c r="DU101" s="169"/>
      <c r="DV101" s="169"/>
      <c r="DW101" s="169"/>
      <c r="DX101" s="169"/>
      <c r="DY101" s="169"/>
      <c r="DZ101" s="169"/>
      <c r="EA101" s="169"/>
      <c r="EB101" s="169"/>
      <c r="EC101" s="169"/>
      <c r="ED101" s="169"/>
      <c r="EE101" s="169"/>
      <c r="EF101" s="169"/>
      <c r="EG101" s="169"/>
      <c r="EH101" s="169"/>
      <c r="EI101" s="169"/>
      <c r="EJ101" s="169"/>
      <c r="EK101" s="169"/>
      <c r="EL101" s="169"/>
      <c r="EM101" s="169"/>
      <c r="EN101" s="169"/>
      <c r="EO101" s="169"/>
      <c r="EP101" s="169"/>
      <c r="EQ101" s="169"/>
      <c r="ER101" s="169"/>
      <c r="ES101" s="169"/>
      <c r="ET101" s="169"/>
      <c r="EU101" s="169"/>
      <c r="EV101" s="169"/>
      <c r="EW101" s="169"/>
      <c r="EX101" s="169"/>
      <c r="EY101" s="169"/>
      <c r="EZ101" s="169"/>
      <c r="FA101" s="169"/>
      <c r="FB101" s="169"/>
      <c r="FC101" s="169"/>
      <c r="FD101" s="169"/>
      <c r="FE101" s="169"/>
      <c r="FF101" s="169"/>
      <c r="FG101" s="170"/>
    </row>
    <row r="102" spans="2:163" ht="8.65" customHeight="1" thickBot="1"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2"/>
      <c r="AV102" s="223"/>
      <c r="AW102" s="223"/>
      <c r="AX102" s="223"/>
      <c r="AY102" s="223"/>
      <c r="AZ102" s="223"/>
      <c r="BA102" s="223"/>
      <c r="BB102" s="223"/>
      <c r="BC102" s="223"/>
      <c r="BD102" s="223"/>
      <c r="BE102" s="223"/>
      <c r="BF102" s="223"/>
      <c r="BG102" s="223"/>
      <c r="BH102" s="223"/>
      <c r="BI102" s="223"/>
      <c r="BJ102" s="223"/>
      <c r="BK102" s="223"/>
      <c r="BL102" s="223"/>
      <c r="BM102" s="223"/>
      <c r="BN102" s="223"/>
      <c r="BO102" s="223"/>
      <c r="BP102" s="223"/>
      <c r="BQ102" s="223"/>
      <c r="BR102" s="223"/>
      <c r="BS102" s="223"/>
      <c r="BT102" s="223"/>
      <c r="BU102" s="223"/>
      <c r="BV102" s="223"/>
      <c r="BW102" s="223"/>
      <c r="BX102" s="224"/>
      <c r="BY102" s="215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  <c r="CZ102" s="216"/>
      <c r="DA102" s="216"/>
      <c r="DB102" s="216"/>
      <c r="DC102" s="216"/>
      <c r="DD102" s="216"/>
      <c r="DE102" s="216"/>
      <c r="DF102" s="216"/>
      <c r="DG102" s="216"/>
      <c r="DH102" s="216"/>
      <c r="DI102" s="217"/>
      <c r="DJ102" s="168"/>
      <c r="DK102" s="169"/>
      <c r="DL102" s="169"/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/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69"/>
      <c r="EG102" s="169"/>
      <c r="EH102" s="169"/>
      <c r="EI102" s="169"/>
      <c r="EJ102" s="169"/>
      <c r="EK102" s="169"/>
      <c r="EL102" s="169"/>
      <c r="EM102" s="169"/>
      <c r="EN102" s="169"/>
      <c r="EO102" s="169"/>
      <c r="EP102" s="169"/>
      <c r="EQ102" s="169"/>
      <c r="ER102" s="169"/>
      <c r="ES102" s="169"/>
      <c r="ET102" s="169"/>
      <c r="EU102" s="169"/>
      <c r="EV102" s="169"/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/>
      <c r="FG102" s="170"/>
    </row>
    <row r="103" spans="2:163" ht="8.65" customHeight="1" thickTop="1">
      <c r="B103" s="225" t="s">
        <v>894</v>
      </c>
      <c r="C103" s="226"/>
      <c r="D103" s="226"/>
      <c r="E103" s="226"/>
      <c r="F103" s="226"/>
      <c r="G103" s="226"/>
      <c r="H103" s="226"/>
      <c r="I103" s="226"/>
      <c r="J103" s="226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226"/>
      <c r="AS103" s="226"/>
      <c r="AT103" s="227"/>
      <c r="AU103" s="222" t="s">
        <v>895</v>
      </c>
      <c r="AV103" s="223"/>
      <c r="AW103" s="223"/>
      <c r="AX103" s="223"/>
      <c r="AY103" s="223"/>
      <c r="AZ103" s="223"/>
      <c r="BA103" s="223"/>
      <c r="BB103" s="223"/>
      <c r="BC103" s="223"/>
      <c r="BD103" s="223"/>
      <c r="BE103" s="223"/>
      <c r="BF103" s="223"/>
      <c r="BG103" s="223"/>
      <c r="BH103" s="223"/>
      <c r="BI103" s="223"/>
      <c r="BJ103" s="223"/>
      <c r="BK103" s="223"/>
      <c r="BL103" s="223"/>
      <c r="BM103" s="223"/>
      <c r="BN103" s="223"/>
      <c r="BO103" s="223"/>
      <c r="BP103" s="223"/>
      <c r="BQ103" s="223"/>
      <c r="BR103" s="223"/>
      <c r="BS103" s="223"/>
      <c r="BT103" s="223"/>
      <c r="BU103" s="223"/>
      <c r="BV103" s="223"/>
      <c r="BW103" s="223"/>
      <c r="BX103" s="224"/>
      <c r="BY103" s="184" t="s">
        <v>896</v>
      </c>
      <c r="BZ103" s="185"/>
      <c r="CA103" s="185"/>
      <c r="CB103" s="185"/>
      <c r="CC103" s="185"/>
      <c r="CD103" s="185"/>
      <c r="CE103" s="185"/>
      <c r="CF103" s="185"/>
      <c r="CG103" s="185"/>
      <c r="CH103" s="185"/>
      <c r="CI103" s="185"/>
      <c r="CJ103" s="185" t="s">
        <v>897</v>
      </c>
      <c r="CK103" s="185"/>
      <c r="CL103" s="185"/>
      <c r="CM103" s="185"/>
      <c r="CN103" s="185"/>
      <c r="CO103" s="185"/>
      <c r="CP103" s="185"/>
      <c r="CQ103" s="185"/>
      <c r="CR103" s="185"/>
      <c r="CS103" s="185"/>
      <c r="CT103" s="185"/>
      <c r="CU103" s="185"/>
      <c r="CV103" s="185"/>
      <c r="CW103" s="185"/>
      <c r="CX103" s="185"/>
      <c r="CY103" s="185"/>
      <c r="CZ103" s="185"/>
      <c r="DA103" s="185"/>
      <c r="DB103" s="185"/>
      <c r="DC103" s="185"/>
      <c r="DD103" s="185"/>
      <c r="DE103" s="185"/>
      <c r="DF103" s="185"/>
      <c r="DG103" s="185"/>
      <c r="DH103" s="185"/>
      <c r="DI103" s="186"/>
      <c r="DJ103" s="168"/>
      <c r="DK103" s="169"/>
      <c r="DL103" s="169"/>
      <c r="DM103" s="169"/>
      <c r="DN103" s="169"/>
      <c r="DO103" s="169"/>
      <c r="DP103" s="169"/>
      <c r="DQ103" s="169"/>
      <c r="DR103" s="169"/>
      <c r="DS103" s="169"/>
      <c r="DT103" s="169"/>
      <c r="DU103" s="169"/>
      <c r="DV103" s="169"/>
      <c r="DW103" s="169"/>
      <c r="DX103" s="169"/>
      <c r="DY103" s="169"/>
      <c r="DZ103" s="169"/>
      <c r="EA103" s="169"/>
      <c r="EB103" s="169"/>
      <c r="EC103" s="169"/>
      <c r="ED103" s="169"/>
      <c r="EE103" s="169"/>
      <c r="EF103" s="169"/>
      <c r="EG103" s="169"/>
      <c r="EH103" s="169"/>
      <c r="EI103" s="169"/>
      <c r="EJ103" s="169"/>
      <c r="EK103" s="169"/>
      <c r="EL103" s="169"/>
      <c r="EM103" s="169"/>
      <c r="EN103" s="169"/>
      <c r="EO103" s="169"/>
      <c r="EP103" s="169"/>
      <c r="EQ103" s="169"/>
      <c r="ER103" s="169"/>
      <c r="ES103" s="169"/>
      <c r="ET103" s="169"/>
      <c r="EU103" s="169"/>
      <c r="EV103" s="169"/>
      <c r="EW103" s="169"/>
      <c r="EX103" s="169"/>
      <c r="EY103" s="169"/>
      <c r="EZ103" s="169"/>
      <c r="FA103" s="169"/>
      <c r="FB103" s="169"/>
      <c r="FC103" s="169"/>
      <c r="FD103" s="169"/>
      <c r="FE103" s="169"/>
      <c r="FF103" s="169"/>
      <c r="FG103" s="170"/>
    </row>
    <row r="104" spans="2:163" ht="8.65" customHeight="1">
      <c r="B104" s="228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30"/>
      <c r="AU104" s="222"/>
      <c r="AV104" s="223"/>
      <c r="AW104" s="223"/>
      <c r="AX104" s="223"/>
      <c r="AY104" s="223"/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3"/>
      <c r="BN104" s="223"/>
      <c r="BO104" s="223"/>
      <c r="BP104" s="223"/>
      <c r="BQ104" s="223"/>
      <c r="BR104" s="223"/>
      <c r="BS104" s="223"/>
      <c r="BT104" s="223"/>
      <c r="BU104" s="223"/>
      <c r="BV104" s="223"/>
      <c r="BW104" s="223"/>
      <c r="BX104" s="224"/>
      <c r="BY104" s="184"/>
      <c r="BZ104" s="185"/>
      <c r="CA104" s="185"/>
      <c r="CB104" s="185"/>
      <c r="CC104" s="185"/>
      <c r="CD104" s="185"/>
      <c r="CE104" s="185"/>
      <c r="CF104" s="185"/>
      <c r="CG104" s="185"/>
      <c r="CH104" s="185"/>
      <c r="CI104" s="185"/>
      <c r="CJ104" s="185"/>
      <c r="CK104" s="185"/>
      <c r="CL104" s="185"/>
      <c r="CM104" s="185"/>
      <c r="CN104" s="185"/>
      <c r="CO104" s="185"/>
      <c r="CP104" s="185"/>
      <c r="CQ104" s="185"/>
      <c r="CR104" s="185"/>
      <c r="CS104" s="185"/>
      <c r="CT104" s="185"/>
      <c r="CU104" s="185"/>
      <c r="CV104" s="185"/>
      <c r="CW104" s="185"/>
      <c r="CX104" s="185"/>
      <c r="CY104" s="185"/>
      <c r="CZ104" s="185"/>
      <c r="DA104" s="185"/>
      <c r="DB104" s="185"/>
      <c r="DC104" s="185"/>
      <c r="DD104" s="185"/>
      <c r="DE104" s="185"/>
      <c r="DF104" s="185"/>
      <c r="DG104" s="185"/>
      <c r="DH104" s="185"/>
      <c r="DI104" s="186"/>
      <c r="DJ104" s="162" t="s">
        <v>898</v>
      </c>
      <c r="DK104" s="163"/>
      <c r="DL104" s="163"/>
      <c r="DM104" s="163"/>
      <c r="DN104" s="163"/>
      <c r="DO104" s="163"/>
      <c r="DP104" s="163"/>
      <c r="DQ104" s="163"/>
      <c r="DR104" s="163"/>
      <c r="DS104" s="163"/>
      <c r="DT104" s="163"/>
      <c r="DU104" s="163"/>
      <c r="DV104" s="163"/>
      <c r="DW104" s="163"/>
      <c r="DX104" s="163"/>
      <c r="DY104" s="163"/>
      <c r="DZ104" s="163"/>
      <c r="EA104" s="163"/>
      <c r="EB104" s="163"/>
      <c r="EC104" s="163"/>
      <c r="ED104" s="163"/>
      <c r="EE104" s="163"/>
      <c r="EF104" s="163"/>
      <c r="EG104" s="163"/>
      <c r="EH104" s="163"/>
      <c r="EI104" s="163"/>
      <c r="EJ104" s="163"/>
      <c r="EK104" s="163"/>
      <c r="EL104" s="163"/>
      <c r="EM104" s="163"/>
      <c r="EN104" s="163"/>
      <c r="EO104" s="163"/>
      <c r="EP104" s="163"/>
      <c r="EQ104" s="163"/>
      <c r="ER104" s="163"/>
      <c r="ES104" s="163"/>
      <c r="ET104" s="163"/>
      <c r="EU104" s="163"/>
      <c r="EV104" s="163"/>
      <c r="EW104" s="163"/>
      <c r="EX104" s="163"/>
      <c r="EY104" s="163"/>
      <c r="EZ104" s="163"/>
      <c r="FA104" s="163"/>
      <c r="FB104" s="163"/>
      <c r="FC104" s="163"/>
      <c r="FD104" s="163"/>
      <c r="FE104" s="163"/>
      <c r="FF104" s="163"/>
      <c r="FG104" s="164"/>
    </row>
    <row r="105" spans="2:163" ht="8.65" customHeight="1">
      <c r="B105" s="228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30"/>
      <c r="AU105" s="222" t="s">
        <v>899</v>
      </c>
      <c r="AV105" s="223"/>
      <c r="AW105" s="223"/>
      <c r="AX105" s="223"/>
      <c r="AY105" s="223"/>
      <c r="AZ105" s="223"/>
      <c r="BA105" s="223"/>
      <c r="BB105" s="223"/>
      <c r="BC105" s="223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3"/>
      <c r="BN105" s="223"/>
      <c r="BO105" s="223"/>
      <c r="BP105" s="223"/>
      <c r="BQ105" s="223"/>
      <c r="BR105" s="223"/>
      <c r="BS105" s="223"/>
      <c r="BT105" s="223"/>
      <c r="BU105" s="223"/>
      <c r="BV105" s="223"/>
      <c r="BW105" s="223"/>
      <c r="BX105" s="224"/>
      <c r="BY105" s="184"/>
      <c r="BZ105" s="185"/>
      <c r="CA105" s="185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6"/>
      <c r="DJ105" s="162"/>
      <c r="DK105" s="163"/>
      <c r="DL105" s="163"/>
      <c r="DM105" s="163"/>
      <c r="DN105" s="163"/>
      <c r="DO105" s="163"/>
      <c r="DP105" s="163"/>
      <c r="DQ105" s="163"/>
      <c r="DR105" s="163"/>
      <c r="DS105" s="163"/>
      <c r="DT105" s="163"/>
      <c r="DU105" s="163"/>
      <c r="DV105" s="163"/>
      <c r="DW105" s="163"/>
      <c r="DX105" s="163"/>
      <c r="DY105" s="163"/>
      <c r="DZ105" s="163"/>
      <c r="EA105" s="163"/>
      <c r="EB105" s="163"/>
      <c r="EC105" s="163"/>
      <c r="ED105" s="163"/>
      <c r="EE105" s="163"/>
      <c r="EF105" s="163"/>
      <c r="EG105" s="163"/>
      <c r="EH105" s="163"/>
      <c r="EI105" s="163"/>
      <c r="EJ105" s="163"/>
      <c r="EK105" s="163"/>
      <c r="EL105" s="163"/>
      <c r="EM105" s="163"/>
      <c r="EN105" s="163"/>
      <c r="EO105" s="163"/>
      <c r="EP105" s="163"/>
      <c r="EQ105" s="163"/>
      <c r="ER105" s="163"/>
      <c r="ES105" s="163"/>
      <c r="ET105" s="163"/>
      <c r="EU105" s="163"/>
      <c r="EV105" s="163"/>
      <c r="EW105" s="163"/>
      <c r="EX105" s="163"/>
      <c r="EY105" s="163"/>
      <c r="EZ105" s="163"/>
      <c r="FA105" s="163"/>
      <c r="FB105" s="163"/>
      <c r="FC105" s="163"/>
      <c r="FD105" s="163"/>
      <c r="FE105" s="163"/>
      <c r="FF105" s="163"/>
      <c r="FG105" s="164"/>
    </row>
    <row r="106" spans="2:163" ht="8.65" customHeight="1">
      <c r="B106" s="231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232"/>
      <c r="AJ106" s="232"/>
      <c r="AK106" s="232"/>
      <c r="AL106" s="232"/>
      <c r="AM106" s="232"/>
      <c r="AN106" s="232"/>
      <c r="AO106" s="232"/>
      <c r="AP106" s="232"/>
      <c r="AQ106" s="232"/>
      <c r="AR106" s="232"/>
      <c r="AS106" s="232"/>
      <c r="AT106" s="233"/>
      <c r="AU106" s="222"/>
      <c r="AV106" s="223"/>
      <c r="AW106" s="223"/>
      <c r="AX106" s="223"/>
      <c r="AY106" s="223"/>
      <c r="AZ106" s="223"/>
      <c r="BA106" s="223"/>
      <c r="BB106" s="223"/>
      <c r="BC106" s="223"/>
      <c r="BD106" s="223"/>
      <c r="BE106" s="223"/>
      <c r="BF106" s="223"/>
      <c r="BG106" s="223"/>
      <c r="BH106" s="223"/>
      <c r="BI106" s="223"/>
      <c r="BJ106" s="223"/>
      <c r="BK106" s="223"/>
      <c r="BL106" s="223"/>
      <c r="BM106" s="223"/>
      <c r="BN106" s="223"/>
      <c r="BO106" s="223"/>
      <c r="BP106" s="223"/>
      <c r="BQ106" s="223"/>
      <c r="BR106" s="223"/>
      <c r="BS106" s="223"/>
      <c r="BT106" s="223"/>
      <c r="BU106" s="223"/>
      <c r="BV106" s="223"/>
      <c r="BW106" s="223"/>
      <c r="BX106" s="224"/>
      <c r="BY106" s="184"/>
      <c r="BZ106" s="185"/>
      <c r="CA106" s="185"/>
      <c r="CB106" s="185"/>
      <c r="CC106" s="185"/>
      <c r="CD106" s="185"/>
      <c r="CE106" s="185"/>
      <c r="CF106" s="185"/>
      <c r="CG106" s="185"/>
      <c r="CH106" s="185"/>
      <c r="CI106" s="185"/>
      <c r="CJ106" s="185"/>
      <c r="CK106" s="185"/>
      <c r="CL106" s="185"/>
      <c r="CM106" s="185"/>
      <c r="CN106" s="185"/>
      <c r="CO106" s="185"/>
      <c r="CP106" s="185"/>
      <c r="CQ106" s="185"/>
      <c r="CR106" s="185"/>
      <c r="CS106" s="185"/>
      <c r="CT106" s="185"/>
      <c r="CU106" s="185"/>
      <c r="CV106" s="185"/>
      <c r="CW106" s="185"/>
      <c r="CX106" s="185"/>
      <c r="CY106" s="185"/>
      <c r="CZ106" s="185"/>
      <c r="DA106" s="185"/>
      <c r="DB106" s="185"/>
      <c r="DC106" s="185"/>
      <c r="DD106" s="185"/>
      <c r="DE106" s="185"/>
      <c r="DF106" s="185"/>
      <c r="DG106" s="185"/>
      <c r="DH106" s="185"/>
      <c r="DI106" s="186"/>
      <c r="DJ106" s="162"/>
      <c r="DK106" s="163"/>
      <c r="DL106" s="163"/>
      <c r="DM106" s="163"/>
      <c r="DN106" s="163"/>
      <c r="DO106" s="163"/>
      <c r="DP106" s="163"/>
      <c r="DQ106" s="163"/>
      <c r="DR106" s="163"/>
      <c r="DS106" s="163"/>
      <c r="DT106" s="163"/>
      <c r="DU106" s="163"/>
      <c r="DV106" s="163"/>
      <c r="DW106" s="163"/>
      <c r="DX106" s="163"/>
      <c r="DY106" s="163"/>
      <c r="DZ106" s="163"/>
      <c r="EA106" s="163"/>
      <c r="EB106" s="163"/>
      <c r="EC106" s="163"/>
      <c r="ED106" s="163"/>
      <c r="EE106" s="163"/>
      <c r="EF106" s="163"/>
      <c r="EG106" s="163"/>
      <c r="EH106" s="163"/>
      <c r="EI106" s="163"/>
      <c r="EJ106" s="163"/>
      <c r="EK106" s="163"/>
      <c r="EL106" s="163"/>
      <c r="EM106" s="163"/>
      <c r="EN106" s="163"/>
      <c r="EO106" s="163"/>
      <c r="EP106" s="163"/>
      <c r="EQ106" s="163"/>
      <c r="ER106" s="163"/>
      <c r="ES106" s="163"/>
      <c r="ET106" s="163"/>
      <c r="EU106" s="163"/>
      <c r="EV106" s="163"/>
      <c r="EW106" s="163"/>
      <c r="EX106" s="163"/>
      <c r="EY106" s="163"/>
      <c r="EZ106" s="163"/>
      <c r="FA106" s="163"/>
      <c r="FB106" s="163"/>
      <c r="FC106" s="163"/>
      <c r="FD106" s="163"/>
      <c r="FE106" s="163"/>
      <c r="FF106" s="163"/>
      <c r="FG106" s="164"/>
    </row>
    <row r="107" spans="2:163" ht="8.65" customHeight="1">
      <c r="B107" s="181" t="s">
        <v>900</v>
      </c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2"/>
      <c r="AT107" s="183"/>
      <c r="AU107" s="63"/>
      <c r="BX107" s="64"/>
      <c r="BY107" s="184" t="s">
        <v>901</v>
      </c>
      <c r="BZ107" s="185"/>
      <c r="CA107" s="185"/>
      <c r="CB107" s="185"/>
      <c r="CC107" s="185"/>
      <c r="CD107" s="185"/>
      <c r="CE107" s="185"/>
      <c r="CF107" s="185"/>
      <c r="CG107" s="185"/>
      <c r="CH107" s="185"/>
      <c r="CI107" s="185"/>
      <c r="CJ107" s="185" t="s">
        <v>902</v>
      </c>
      <c r="CK107" s="185"/>
      <c r="CL107" s="185"/>
      <c r="CM107" s="185"/>
      <c r="CN107" s="185"/>
      <c r="CO107" s="185"/>
      <c r="CP107" s="185"/>
      <c r="CQ107" s="185"/>
      <c r="CR107" s="185"/>
      <c r="CS107" s="185"/>
      <c r="CT107" s="185"/>
      <c r="CU107" s="185"/>
      <c r="CV107" s="185"/>
      <c r="CW107" s="185"/>
      <c r="CX107" s="185"/>
      <c r="CY107" s="185"/>
      <c r="CZ107" s="185"/>
      <c r="DA107" s="185"/>
      <c r="DB107" s="185"/>
      <c r="DC107" s="185"/>
      <c r="DD107" s="185"/>
      <c r="DE107" s="185"/>
      <c r="DF107" s="185"/>
      <c r="DG107" s="185"/>
      <c r="DH107" s="185"/>
      <c r="DI107" s="186"/>
      <c r="DJ107" s="168" t="s">
        <v>903</v>
      </c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70"/>
    </row>
    <row r="108" spans="2:163" ht="8.65" customHeight="1">
      <c r="B108" s="181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3"/>
      <c r="AU108" s="187" t="s">
        <v>904</v>
      </c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  <c r="BO108" s="188"/>
      <c r="BP108" s="188"/>
      <c r="BQ108" s="188"/>
      <c r="BR108" s="188"/>
      <c r="BS108" s="188"/>
      <c r="BT108" s="188"/>
      <c r="BU108" s="188"/>
      <c r="BV108" s="188"/>
      <c r="BW108" s="188"/>
      <c r="BX108" s="189"/>
      <c r="BY108" s="184"/>
      <c r="BZ108" s="185"/>
      <c r="CA108" s="185"/>
      <c r="CB108" s="185"/>
      <c r="CC108" s="185"/>
      <c r="CD108" s="185"/>
      <c r="CE108" s="185"/>
      <c r="CF108" s="185"/>
      <c r="CG108" s="185"/>
      <c r="CH108" s="185"/>
      <c r="CI108" s="185"/>
      <c r="CJ108" s="185"/>
      <c r="CK108" s="185"/>
      <c r="CL108" s="185"/>
      <c r="CM108" s="185"/>
      <c r="CN108" s="185"/>
      <c r="CO108" s="185"/>
      <c r="CP108" s="185"/>
      <c r="CQ108" s="185"/>
      <c r="CR108" s="185"/>
      <c r="CS108" s="185"/>
      <c r="CT108" s="185"/>
      <c r="CU108" s="185"/>
      <c r="CV108" s="185"/>
      <c r="CW108" s="185"/>
      <c r="CX108" s="185"/>
      <c r="CY108" s="185"/>
      <c r="CZ108" s="185"/>
      <c r="DA108" s="185"/>
      <c r="DB108" s="185"/>
      <c r="DC108" s="185"/>
      <c r="DD108" s="185"/>
      <c r="DE108" s="185"/>
      <c r="DF108" s="185"/>
      <c r="DG108" s="185"/>
      <c r="DH108" s="185"/>
      <c r="DI108" s="186"/>
      <c r="DJ108" s="168"/>
      <c r="DK108" s="169"/>
      <c r="DL108" s="169"/>
      <c r="DM108" s="169"/>
      <c r="DN108" s="169"/>
      <c r="DO108" s="169"/>
      <c r="DP108" s="169"/>
      <c r="DQ108" s="169"/>
      <c r="DR108" s="169"/>
      <c r="DS108" s="169"/>
      <c r="DT108" s="169"/>
      <c r="DU108" s="169"/>
      <c r="DV108" s="169"/>
      <c r="DW108" s="169"/>
      <c r="DX108" s="169"/>
      <c r="DY108" s="169"/>
      <c r="DZ108" s="169"/>
      <c r="EA108" s="169"/>
      <c r="EB108" s="169"/>
      <c r="EC108" s="169"/>
      <c r="ED108" s="169"/>
      <c r="EE108" s="169"/>
      <c r="EF108" s="169"/>
      <c r="EG108" s="169"/>
      <c r="EH108" s="169"/>
      <c r="EI108" s="169"/>
      <c r="EJ108" s="169"/>
      <c r="EK108" s="169"/>
      <c r="EL108" s="169"/>
      <c r="EM108" s="169"/>
      <c r="EN108" s="169"/>
      <c r="EO108" s="169"/>
      <c r="EP108" s="169"/>
      <c r="EQ108" s="169"/>
      <c r="ER108" s="169"/>
      <c r="ES108" s="169"/>
      <c r="ET108" s="169"/>
      <c r="EU108" s="169"/>
      <c r="EV108" s="169"/>
      <c r="EW108" s="169"/>
      <c r="EX108" s="169"/>
      <c r="EY108" s="169"/>
      <c r="EZ108" s="169"/>
      <c r="FA108" s="169"/>
      <c r="FB108" s="169"/>
      <c r="FC108" s="169"/>
      <c r="FD108" s="169"/>
      <c r="FE108" s="169"/>
      <c r="FF108" s="169"/>
      <c r="FG108" s="170"/>
    </row>
    <row r="109" spans="2:163" ht="8.65" customHeight="1" thickBot="1">
      <c r="B109" s="190" t="s">
        <v>905</v>
      </c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2"/>
      <c r="AU109" s="162"/>
      <c r="AV109" s="163"/>
      <c r="AW109" s="163"/>
      <c r="AX109" s="163"/>
      <c r="AY109" s="163"/>
      <c r="AZ109" s="163"/>
      <c r="BA109" s="163"/>
      <c r="BB109" s="163"/>
      <c r="BC109" s="163"/>
      <c r="BD109" s="163"/>
      <c r="BE109" s="163"/>
      <c r="BF109" s="163"/>
      <c r="BG109" s="163"/>
      <c r="BH109" s="163"/>
      <c r="BI109" s="163"/>
      <c r="BJ109" s="163"/>
      <c r="BK109" s="163"/>
      <c r="BL109" s="163"/>
      <c r="BM109" s="163"/>
      <c r="BN109" s="163"/>
      <c r="BO109" s="163"/>
      <c r="BP109" s="163"/>
      <c r="BQ109" s="163"/>
      <c r="BR109" s="163"/>
      <c r="BS109" s="163"/>
      <c r="BT109" s="163"/>
      <c r="BU109" s="163"/>
      <c r="BV109" s="163"/>
      <c r="BW109" s="163"/>
      <c r="BX109" s="164"/>
      <c r="BY109" s="184"/>
      <c r="BZ109" s="185"/>
      <c r="CA109" s="185"/>
      <c r="CB109" s="185"/>
      <c r="CC109" s="185"/>
      <c r="CD109" s="185"/>
      <c r="CE109" s="185"/>
      <c r="CF109" s="185"/>
      <c r="CG109" s="185"/>
      <c r="CH109" s="185"/>
      <c r="CI109" s="185"/>
      <c r="CJ109" s="185"/>
      <c r="CK109" s="185"/>
      <c r="CL109" s="185"/>
      <c r="CM109" s="185"/>
      <c r="CN109" s="185"/>
      <c r="CO109" s="185"/>
      <c r="CP109" s="185"/>
      <c r="CQ109" s="185"/>
      <c r="CR109" s="185"/>
      <c r="CS109" s="185"/>
      <c r="CT109" s="185"/>
      <c r="CU109" s="185"/>
      <c r="CV109" s="185"/>
      <c r="CW109" s="185"/>
      <c r="CX109" s="185"/>
      <c r="CY109" s="185"/>
      <c r="CZ109" s="185"/>
      <c r="DA109" s="185"/>
      <c r="DB109" s="185"/>
      <c r="DC109" s="185"/>
      <c r="DD109" s="185"/>
      <c r="DE109" s="185"/>
      <c r="DF109" s="185"/>
      <c r="DG109" s="185"/>
      <c r="DH109" s="185"/>
      <c r="DI109" s="186"/>
      <c r="DJ109" s="168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69"/>
      <c r="DU109" s="169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  <c r="EG109" s="169"/>
      <c r="EH109" s="169"/>
      <c r="EI109" s="169"/>
      <c r="EJ109" s="169"/>
      <c r="EK109" s="169"/>
      <c r="EL109" s="169"/>
      <c r="EM109" s="169"/>
      <c r="EN109" s="169"/>
      <c r="EO109" s="169"/>
      <c r="EP109" s="169"/>
      <c r="EQ109" s="169"/>
      <c r="ER109" s="169"/>
      <c r="ES109" s="169"/>
      <c r="ET109" s="169"/>
      <c r="EU109" s="169"/>
      <c r="EV109" s="169"/>
      <c r="EW109" s="169"/>
      <c r="EX109" s="169"/>
      <c r="EY109" s="169"/>
      <c r="EZ109" s="169"/>
      <c r="FA109" s="169"/>
      <c r="FB109" s="169"/>
      <c r="FC109" s="169"/>
      <c r="FD109" s="169"/>
      <c r="FE109" s="169"/>
      <c r="FF109" s="169"/>
      <c r="FG109" s="170"/>
    </row>
    <row r="110" spans="2:163" ht="8.85" customHeight="1" thickTop="1">
      <c r="B110" s="190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1"/>
      <c r="AT110" s="192"/>
      <c r="AU110" s="162"/>
      <c r="AV110" s="163"/>
      <c r="AW110" s="163"/>
      <c r="AX110" s="163"/>
      <c r="AY110" s="163"/>
      <c r="AZ110" s="163"/>
      <c r="BA110" s="163"/>
      <c r="BB110" s="163"/>
      <c r="BC110" s="163"/>
      <c r="BD110" s="163"/>
      <c r="BE110" s="163"/>
      <c r="BF110" s="163"/>
      <c r="BG110" s="163"/>
      <c r="BH110" s="163"/>
      <c r="BI110" s="163"/>
      <c r="BJ110" s="163"/>
      <c r="BK110" s="163"/>
      <c r="BL110" s="163"/>
      <c r="BM110" s="163"/>
      <c r="BN110" s="163"/>
      <c r="BO110" s="163"/>
      <c r="BP110" s="163"/>
      <c r="BQ110" s="163"/>
      <c r="BR110" s="163"/>
      <c r="BS110" s="163"/>
      <c r="BT110" s="163"/>
      <c r="BU110" s="163"/>
      <c r="BV110" s="163"/>
      <c r="BW110" s="163"/>
      <c r="BX110" s="164"/>
      <c r="BY110" s="193" t="s">
        <v>906</v>
      </c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5"/>
      <c r="DJ110" s="196" t="s">
        <v>907</v>
      </c>
      <c r="DK110" s="197"/>
      <c r="DL110" s="197"/>
      <c r="DM110" s="197"/>
      <c r="DN110" s="197"/>
      <c r="DO110" s="197"/>
      <c r="DP110" s="197"/>
      <c r="DQ110" s="197"/>
      <c r="DR110" s="197"/>
      <c r="DS110" s="197"/>
      <c r="DT110" s="197"/>
      <c r="DU110" s="197"/>
      <c r="DV110" s="197"/>
      <c r="DW110" s="197"/>
      <c r="DX110" s="197"/>
      <c r="DY110" s="197"/>
      <c r="DZ110" s="197"/>
      <c r="EA110" s="197"/>
      <c r="EB110" s="197"/>
      <c r="EC110" s="197"/>
      <c r="ED110" s="197"/>
      <c r="EE110" s="197"/>
      <c r="EF110" s="197"/>
      <c r="EG110" s="197"/>
      <c r="EH110" s="197"/>
      <c r="EI110" s="197"/>
      <c r="EJ110" s="197"/>
      <c r="EK110" s="197"/>
      <c r="EL110" s="197"/>
      <c r="EM110" s="197"/>
      <c r="EN110" s="197"/>
      <c r="EO110" s="197"/>
      <c r="EP110" s="197"/>
      <c r="EQ110" s="197"/>
      <c r="ER110" s="197"/>
      <c r="ES110" s="197"/>
      <c r="ET110" s="197"/>
      <c r="EU110" s="197"/>
      <c r="EV110" s="197"/>
      <c r="EW110" s="197"/>
      <c r="EX110" s="197"/>
      <c r="EY110" s="197"/>
      <c r="EZ110" s="197"/>
      <c r="FA110" s="197"/>
      <c r="FB110" s="197"/>
      <c r="FC110" s="197"/>
      <c r="FD110" s="197"/>
      <c r="FE110" s="197"/>
      <c r="FF110" s="197"/>
      <c r="FG110" s="198"/>
    </row>
    <row r="111" spans="2:163" ht="8.85" customHeight="1">
      <c r="B111" s="162" t="s">
        <v>908</v>
      </c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4"/>
      <c r="AU111" s="162" t="s">
        <v>909</v>
      </c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  <c r="BM111" s="163"/>
      <c r="BN111" s="163"/>
      <c r="BO111" s="163"/>
      <c r="BP111" s="163"/>
      <c r="BQ111" s="163"/>
      <c r="BR111" s="163"/>
      <c r="BS111" s="163"/>
      <c r="BT111" s="163"/>
      <c r="BU111" s="163"/>
      <c r="BV111" s="163"/>
      <c r="BW111" s="163"/>
      <c r="BX111" s="164"/>
      <c r="BY111" s="162"/>
      <c r="BZ111" s="163"/>
      <c r="CA111" s="163"/>
      <c r="CB111" s="163"/>
      <c r="CC111" s="163"/>
      <c r="CD111" s="163"/>
      <c r="CE111" s="163"/>
      <c r="CF111" s="163"/>
      <c r="CG111" s="163"/>
      <c r="CH111" s="163"/>
      <c r="CI111" s="163"/>
      <c r="CJ111" s="163"/>
      <c r="CK111" s="163"/>
      <c r="CL111" s="163"/>
      <c r="CM111" s="163"/>
      <c r="CN111" s="163"/>
      <c r="CO111" s="163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4"/>
      <c r="DJ111" s="199"/>
      <c r="DK111" s="200"/>
      <c r="DL111" s="200"/>
      <c r="DM111" s="200"/>
      <c r="DN111" s="200"/>
      <c r="DO111" s="200"/>
      <c r="DP111" s="200"/>
      <c r="DQ111" s="200"/>
      <c r="DR111" s="200"/>
      <c r="DS111" s="200"/>
      <c r="DT111" s="200"/>
      <c r="DU111" s="200"/>
      <c r="DV111" s="200"/>
      <c r="DW111" s="200"/>
      <c r="DX111" s="200"/>
      <c r="DY111" s="200"/>
      <c r="DZ111" s="200"/>
      <c r="EA111" s="200"/>
      <c r="EB111" s="200"/>
      <c r="EC111" s="200"/>
      <c r="ED111" s="200"/>
      <c r="EE111" s="200"/>
      <c r="EF111" s="200"/>
      <c r="EG111" s="200"/>
      <c r="EH111" s="200"/>
      <c r="EI111" s="200"/>
      <c r="EJ111" s="200"/>
      <c r="EK111" s="200"/>
      <c r="EL111" s="200"/>
      <c r="EM111" s="200"/>
      <c r="EN111" s="200"/>
      <c r="EO111" s="200"/>
      <c r="EP111" s="200"/>
      <c r="EQ111" s="200"/>
      <c r="ER111" s="200"/>
      <c r="ES111" s="200"/>
      <c r="ET111" s="200"/>
      <c r="EU111" s="200"/>
      <c r="EV111" s="200"/>
      <c r="EW111" s="200"/>
      <c r="EX111" s="200"/>
      <c r="EY111" s="200"/>
      <c r="EZ111" s="200"/>
      <c r="FA111" s="200"/>
      <c r="FB111" s="200"/>
      <c r="FC111" s="200"/>
      <c r="FD111" s="200"/>
      <c r="FE111" s="200"/>
      <c r="FF111" s="200"/>
      <c r="FG111" s="201"/>
    </row>
    <row r="112" spans="2:163" ht="8.85" customHeight="1">
      <c r="B112" s="162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  <c r="AD112" s="163"/>
      <c r="AE112" s="163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4"/>
      <c r="AU112" s="162"/>
      <c r="AV112" s="163"/>
      <c r="AW112" s="163"/>
      <c r="AX112" s="163"/>
      <c r="AY112" s="163"/>
      <c r="AZ112" s="163"/>
      <c r="BA112" s="163"/>
      <c r="BB112" s="163"/>
      <c r="BC112" s="163"/>
      <c r="BD112" s="163"/>
      <c r="BE112" s="163"/>
      <c r="BF112" s="163"/>
      <c r="BG112" s="163"/>
      <c r="BH112" s="163"/>
      <c r="BI112" s="163"/>
      <c r="BJ112" s="163"/>
      <c r="BK112" s="163"/>
      <c r="BL112" s="163"/>
      <c r="BM112" s="163"/>
      <c r="BN112" s="163"/>
      <c r="BO112" s="163"/>
      <c r="BP112" s="163"/>
      <c r="BQ112" s="163"/>
      <c r="BR112" s="163"/>
      <c r="BS112" s="163"/>
      <c r="BT112" s="163"/>
      <c r="BU112" s="163"/>
      <c r="BV112" s="163"/>
      <c r="BW112" s="163"/>
      <c r="BX112" s="164"/>
      <c r="BY112" s="168" t="s">
        <v>910</v>
      </c>
      <c r="BZ112" s="169"/>
      <c r="CA112" s="169"/>
      <c r="CB112" s="169"/>
      <c r="CC112" s="169"/>
      <c r="CD112" s="169"/>
      <c r="CE112" s="169"/>
      <c r="CF112" s="169"/>
      <c r="CG112" s="169"/>
      <c r="CH112" s="169"/>
      <c r="CI112" s="169"/>
      <c r="CJ112" s="169"/>
      <c r="CK112" s="169"/>
      <c r="CL112" s="169"/>
      <c r="CM112" s="169"/>
      <c r="CN112" s="169"/>
      <c r="CO112" s="169"/>
      <c r="CP112" s="169"/>
      <c r="CQ112" s="169"/>
      <c r="CR112" s="169"/>
      <c r="CS112" s="169"/>
      <c r="CT112" s="169"/>
      <c r="CU112" s="169"/>
      <c r="CV112" s="169"/>
      <c r="CW112" s="169"/>
      <c r="CX112" s="169"/>
      <c r="CY112" s="169"/>
      <c r="CZ112" s="169"/>
      <c r="DA112" s="169"/>
      <c r="DB112" s="169"/>
      <c r="DC112" s="169"/>
      <c r="DD112" s="169"/>
      <c r="DE112" s="169"/>
      <c r="DF112" s="169"/>
      <c r="DG112" s="169"/>
      <c r="DH112" s="169"/>
      <c r="DI112" s="170"/>
      <c r="DJ112" s="171" t="s">
        <v>911</v>
      </c>
      <c r="DK112" s="172"/>
      <c r="DL112" s="172"/>
      <c r="DM112" s="172"/>
      <c r="DN112" s="172"/>
      <c r="DO112" s="172"/>
      <c r="DP112" s="172"/>
      <c r="DQ112" s="172"/>
      <c r="DR112" s="172"/>
      <c r="DS112" s="172"/>
      <c r="DT112" s="172"/>
      <c r="DU112" s="172"/>
      <c r="DV112" s="172"/>
      <c r="DW112" s="172"/>
      <c r="DX112" s="172"/>
      <c r="DY112" s="172"/>
      <c r="DZ112" s="172"/>
      <c r="EA112" s="172"/>
      <c r="EB112" s="172"/>
      <c r="EC112" s="172"/>
      <c r="ED112" s="172"/>
      <c r="EE112" s="172"/>
      <c r="EF112" s="172"/>
      <c r="EG112" s="172"/>
      <c r="EH112" s="172"/>
      <c r="EI112" s="172"/>
      <c r="EJ112" s="172"/>
      <c r="EK112" s="172"/>
      <c r="EL112" s="172"/>
      <c r="EM112" s="172"/>
      <c r="EN112" s="172"/>
      <c r="EO112" s="172"/>
      <c r="EP112" s="172"/>
      <c r="EQ112" s="172"/>
      <c r="ER112" s="172"/>
      <c r="ES112" s="172"/>
      <c r="ET112" s="172"/>
      <c r="EU112" s="172"/>
      <c r="EV112" s="172"/>
      <c r="EW112" s="172"/>
      <c r="EX112" s="172"/>
      <c r="EY112" s="172"/>
      <c r="EZ112" s="172"/>
      <c r="FA112" s="172"/>
      <c r="FB112" s="172"/>
      <c r="FC112" s="172"/>
      <c r="FD112" s="172"/>
      <c r="FE112" s="172"/>
      <c r="FF112" s="172"/>
      <c r="FG112" s="173"/>
    </row>
    <row r="113" spans="2:163" ht="8.85" customHeight="1" thickBot="1">
      <c r="B113" s="165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7"/>
      <c r="AU113" s="65"/>
      <c r="AV113" s="66"/>
      <c r="AW113" s="66"/>
      <c r="AX113" s="66"/>
      <c r="AY113" s="66"/>
      <c r="AZ113" s="66"/>
      <c r="BA113" s="66"/>
      <c r="BB113" s="66"/>
      <c r="BC113" s="66"/>
      <c r="BD113" s="66"/>
      <c r="BE113" s="66"/>
      <c r="BF113" s="66"/>
      <c r="BG113" s="66"/>
      <c r="BH113" s="66"/>
      <c r="BI113" s="66"/>
      <c r="BJ113" s="66"/>
      <c r="BK113" s="66"/>
      <c r="BL113" s="66"/>
      <c r="BM113" s="66"/>
      <c r="BN113" s="66"/>
      <c r="BO113" s="66"/>
      <c r="BP113" s="66"/>
      <c r="BQ113" s="66"/>
      <c r="BR113" s="66"/>
      <c r="BS113" s="66"/>
      <c r="BT113" s="66"/>
      <c r="BU113" s="66"/>
      <c r="BV113" s="66"/>
      <c r="BW113" s="66"/>
      <c r="BX113" s="67"/>
      <c r="BY113" s="168"/>
      <c r="BZ113" s="169"/>
      <c r="CA113" s="169"/>
      <c r="CB113" s="169"/>
      <c r="CC113" s="169"/>
      <c r="CD113" s="169"/>
      <c r="CE113" s="169"/>
      <c r="CF113" s="169"/>
      <c r="CG113" s="169"/>
      <c r="CH113" s="169"/>
      <c r="CI113" s="169"/>
      <c r="CJ113" s="169"/>
      <c r="CK113" s="169"/>
      <c r="CL113" s="169"/>
      <c r="CM113" s="169"/>
      <c r="CN113" s="169"/>
      <c r="CO113" s="169"/>
      <c r="CP113" s="169"/>
      <c r="CQ113" s="169"/>
      <c r="CR113" s="169"/>
      <c r="CS113" s="169"/>
      <c r="CT113" s="169"/>
      <c r="CU113" s="169"/>
      <c r="CV113" s="169"/>
      <c r="CW113" s="169"/>
      <c r="CX113" s="169"/>
      <c r="CY113" s="169"/>
      <c r="CZ113" s="169"/>
      <c r="DA113" s="169"/>
      <c r="DB113" s="169"/>
      <c r="DC113" s="169"/>
      <c r="DD113" s="169"/>
      <c r="DE113" s="169"/>
      <c r="DF113" s="169"/>
      <c r="DG113" s="169"/>
      <c r="DH113" s="169"/>
      <c r="DI113" s="170"/>
      <c r="DJ113" s="174"/>
      <c r="DK113" s="172"/>
      <c r="DL113" s="172"/>
      <c r="DM113" s="172"/>
      <c r="DN113" s="172"/>
      <c r="DO113" s="172"/>
      <c r="DP113" s="172"/>
      <c r="DQ113" s="172"/>
      <c r="DR113" s="172"/>
      <c r="DS113" s="172"/>
      <c r="DT113" s="172"/>
      <c r="DU113" s="172"/>
      <c r="DV113" s="172"/>
      <c r="DW113" s="172"/>
      <c r="DX113" s="172"/>
      <c r="DY113" s="172"/>
      <c r="DZ113" s="172"/>
      <c r="EA113" s="172"/>
      <c r="EB113" s="172"/>
      <c r="EC113" s="172"/>
      <c r="ED113" s="172"/>
      <c r="EE113" s="172"/>
      <c r="EF113" s="172"/>
      <c r="EG113" s="172"/>
      <c r="EH113" s="172"/>
      <c r="EI113" s="172"/>
      <c r="EJ113" s="172"/>
      <c r="EK113" s="172"/>
      <c r="EL113" s="172"/>
      <c r="EM113" s="172"/>
      <c r="EN113" s="172"/>
      <c r="EO113" s="172"/>
      <c r="EP113" s="172"/>
      <c r="EQ113" s="172"/>
      <c r="ER113" s="172"/>
      <c r="ES113" s="172"/>
      <c r="ET113" s="172"/>
      <c r="EU113" s="172"/>
      <c r="EV113" s="172"/>
      <c r="EW113" s="172"/>
      <c r="EX113" s="172"/>
      <c r="EY113" s="172"/>
      <c r="EZ113" s="172"/>
      <c r="FA113" s="172"/>
      <c r="FB113" s="172"/>
      <c r="FC113" s="172"/>
      <c r="FD113" s="172"/>
      <c r="FE113" s="172"/>
      <c r="FF113" s="172"/>
      <c r="FG113" s="173"/>
    </row>
    <row r="114" spans="2:163" ht="8.85" customHeight="1" thickTop="1">
      <c r="B114" s="175" t="s">
        <v>912</v>
      </c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76"/>
      <c r="BM114" s="176"/>
      <c r="BN114" s="176"/>
      <c r="BO114" s="176"/>
      <c r="BP114" s="176"/>
      <c r="BQ114" s="176"/>
      <c r="BR114" s="176"/>
      <c r="BS114" s="176"/>
      <c r="BT114" s="176"/>
      <c r="BU114" s="176"/>
      <c r="BV114" s="176"/>
      <c r="BW114" s="176"/>
      <c r="BX114" s="177"/>
      <c r="BY114" s="168" t="s">
        <v>913</v>
      </c>
      <c r="BZ114" s="16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69"/>
      <c r="CZ114" s="169"/>
      <c r="DA114" s="169"/>
      <c r="DB114" s="169"/>
      <c r="DC114" s="169"/>
      <c r="DD114" s="169"/>
      <c r="DE114" s="169"/>
      <c r="DF114" s="169"/>
      <c r="DG114" s="169"/>
      <c r="DH114" s="169"/>
      <c r="DI114" s="170"/>
      <c r="DJ114" s="174" t="s">
        <v>914</v>
      </c>
      <c r="DK114" s="172"/>
      <c r="DL114" s="172"/>
      <c r="DM114" s="172"/>
      <c r="DN114" s="172"/>
      <c r="DO114" s="172"/>
      <c r="DP114" s="172"/>
      <c r="DQ114" s="172"/>
      <c r="DR114" s="172"/>
      <c r="DS114" s="172"/>
      <c r="DT114" s="172"/>
      <c r="DU114" s="172"/>
      <c r="DV114" s="172"/>
      <c r="DW114" s="172"/>
      <c r="DX114" s="172"/>
      <c r="DY114" s="172"/>
      <c r="DZ114" s="172"/>
      <c r="EA114" s="172"/>
      <c r="EB114" s="172"/>
      <c r="EC114" s="172"/>
      <c r="ED114" s="172"/>
      <c r="EE114" s="172"/>
      <c r="EF114" s="172"/>
      <c r="EG114" s="172"/>
      <c r="EH114" s="172"/>
      <c r="EI114" s="172"/>
      <c r="EJ114" s="172"/>
      <c r="EK114" s="172"/>
      <c r="EL114" s="172"/>
      <c r="EM114" s="172"/>
      <c r="EN114" s="172"/>
      <c r="EO114" s="172"/>
      <c r="EP114" s="172"/>
      <c r="EQ114" s="172"/>
      <c r="ER114" s="172"/>
      <c r="ES114" s="172"/>
      <c r="ET114" s="172"/>
      <c r="EU114" s="172"/>
      <c r="EV114" s="172"/>
      <c r="EW114" s="172"/>
      <c r="EX114" s="172"/>
      <c r="EY114" s="172"/>
      <c r="EZ114" s="172"/>
      <c r="FA114" s="172"/>
      <c r="FB114" s="172"/>
      <c r="FC114" s="172"/>
      <c r="FD114" s="172"/>
      <c r="FE114" s="172"/>
      <c r="FF114" s="172"/>
      <c r="FG114" s="173"/>
    </row>
    <row r="115" spans="2:163" ht="8.85" customHeight="1">
      <c r="B115" s="178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79"/>
      <c r="BN115" s="179"/>
      <c r="BO115" s="179"/>
      <c r="BP115" s="179"/>
      <c r="BQ115" s="179"/>
      <c r="BR115" s="179"/>
      <c r="BS115" s="179"/>
      <c r="BT115" s="179"/>
      <c r="BU115" s="179"/>
      <c r="BV115" s="179"/>
      <c r="BW115" s="179"/>
      <c r="BX115" s="180"/>
      <c r="BY115" s="168"/>
      <c r="BZ115" s="169"/>
      <c r="CA115" s="169"/>
      <c r="CB115" s="169"/>
      <c r="CC115" s="169"/>
      <c r="CD115" s="169"/>
      <c r="CE115" s="169"/>
      <c r="CF115" s="169"/>
      <c r="CG115" s="169"/>
      <c r="CH115" s="169"/>
      <c r="CI115" s="169"/>
      <c r="CJ115" s="169"/>
      <c r="CK115" s="169"/>
      <c r="CL115" s="169"/>
      <c r="CM115" s="169"/>
      <c r="CN115" s="169"/>
      <c r="CO115" s="169"/>
      <c r="CP115" s="169"/>
      <c r="CQ115" s="169"/>
      <c r="CR115" s="169"/>
      <c r="CS115" s="169"/>
      <c r="CT115" s="169"/>
      <c r="CU115" s="169"/>
      <c r="CV115" s="169"/>
      <c r="CW115" s="169"/>
      <c r="CX115" s="169"/>
      <c r="CY115" s="169"/>
      <c r="CZ115" s="169"/>
      <c r="DA115" s="169"/>
      <c r="DB115" s="169"/>
      <c r="DC115" s="169"/>
      <c r="DD115" s="169"/>
      <c r="DE115" s="169"/>
      <c r="DF115" s="169"/>
      <c r="DG115" s="169"/>
      <c r="DH115" s="169"/>
      <c r="DI115" s="170"/>
      <c r="DJ115" s="174"/>
      <c r="DK115" s="172"/>
      <c r="DL115" s="172"/>
      <c r="DM115" s="172"/>
      <c r="DN115" s="172"/>
      <c r="DO115" s="172"/>
      <c r="DP115" s="172"/>
      <c r="DQ115" s="172"/>
      <c r="DR115" s="172"/>
      <c r="DS115" s="172"/>
      <c r="DT115" s="172"/>
      <c r="DU115" s="172"/>
      <c r="DV115" s="172"/>
      <c r="DW115" s="172"/>
      <c r="DX115" s="172"/>
      <c r="DY115" s="172"/>
      <c r="DZ115" s="172"/>
      <c r="EA115" s="172"/>
      <c r="EB115" s="172"/>
      <c r="EC115" s="172"/>
      <c r="ED115" s="172"/>
      <c r="EE115" s="172"/>
      <c r="EF115" s="172"/>
      <c r="EG115" s="172"/>
      <c r="EH115" s="172"/>
      <c r="EI115" s="172"/>
      <c r="EJ115" s="172"/>
      <c r="EK115" s="172"/>
      <c r="EL115" s="172"/>
      <c r="EM115" s="172"/>
      <c r="EN115" s="172"/>
      <c r="EO115" s="172"/>
      <c r="EP115" s="172"/>
      <c r="EQ115" s="172"/>
      <c r="ER115" s="172"/>
      <c r="ES115" s="172"/>
      <c r="ET115" s="172"/>
      <c r="EU115" s="172"/>
      <c r="EV115" s="172"/>
      <c r="EW115" s="172"/>
      <c r="EX115" s="172"/>
      <c r="EY115" s="172"/>
      <c r="EZ115" s="172"/>
      <c r="FA115" s="172"/>
      <c r="FB115" s="172"/>
      <c r="FC115" s="172"/>
      <c r="FD115" s="172"/>
      <c r="FE115" s="172"/>
      <c r="FF115" s="172"/>
      <c r="FG115" s="173"/>
    </row>
    <row r="116" spans="2:163" ht="8.85" customHeight="1">
      <c r="B116" s="202" t="s">
        <v>915</v>
      </c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3"/>
      <c r="BD116" s="203"/>
      <c r="BE116" s="203"/>
      <c r="BF116" s="203"/>
      <c r="BG116" s="203"/>
      <c r="BH116" s="203"/>
      <c r="BI116" s="203"/>
      <c r="BJ116" s="203"/>
      <c r="BK116" s="203"/>
      <c r="BL116" s="203"/>
      <c r="BM116" s="203"/>
      <c r="BN116" s="203"/>
      <c r="BO116" s="203"/>
      <c r="BP116" s="203"/>
      <c r="BQ116" s="203"/>
      <c r="BR116" s="203"/>
      <c r="BS116" s="203"/>
      <c r="BT116" s="203"/>
      <c r="BU116" s="203"/>
      <c r="BV116" s="203"/>
      <c r="BW116" s="203"/>
      <c r="BX116" s="204"/>
      <c r="BY116" s="168" t="s">
        <v>916</v>
      </c>
      <c r="BZ116" s="169"/>
      <c r="CA116" s="169"/>
      <c r="CB116" s="169"/>
      <c r="CC116" s="169"/>
      <c r="CD116" s="169"/>
      <c r="CE116" s="169"/>
      <c r="CF116" s="169"/>
      <c r="CG116" s="169"/>
      <c r="CH116" s="169"/>
      <c r="CI116" s="169"/>
      <c r="CJ116" s="169"/>
      <c r="CK116" s="169"/>
      <c r="CL116" s="169"/>
      <c r="CM116" s="169"/>
      <c r="CN116" s="169"/>
      <c r="CO116" s="169"/>
      <c r="CP116" s="169"/>
      <c r="CQ116" s="169"/>
      <c r="CR116" s="169"/>
      <c r="CS116" s="169"/>
      <c r="CT116" s="169"/>
      <c r="CU116" s="169"/>
      <c r="CV116" s="169"/>
      <c r="CW116" s="169"/>
      <c r="CX116" s="169"/>
      <c r="CY116" s="169"/>
      <c r="CZ116" s="169"/>
      <c r="DA116" s="169"/>
      <c r="DB116" s="169"/>
      <c r="DC116" s="169"/>
      <c r="DD116" s="169"/>
      <c r="DE116" s="169"/>
      <c r="DF116" s="169"/>
      <c r="DG116" s="169"/>
      <c r="DH116" s="169"/>
      <c r="DI116" s="170"/>
      <c r="DJ116" s="174" t="s">
        <v>917</v>
      </c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  <c r="DU116" s="172"/>
      <c r="DV116" s="172"/>
      <c r="DW116" s="172"/>
      <c r="DX116" s="172"/>
      <c r="DY116" s="172"/>
      <c r="DZ116" s="172"/>
      <c r="EA116" s="172"/>
      <c r="EB116" s="172"/>
      <c r="EC116" s="172"/>
      <c r="ED116" s="172"/>
      <c r="EE116" s="172"/>
      <c r="EF116" s="172"/>
      <c r="EG116" s="172"/>
      <c r="EH116" s="172"/>
      <c r="EI116" s="172"/>
      <c r="EJ116" s="172"/>
      <c r="EK116" s="172"/>
      <c r="EL116" s="172"/>
      <c r="EM116" s="172"/>
      <c r="EN116" s="172"/>
      <c r="EO116" s="172"/>
      <c r="EP116" s="172"/>
      <c r="EQ116" s="172"/>
      <c r="ER116" s="172"/>
      <c r="ES116" s="172"/>
      <c r="ET116" s="172"/>
      <c r="EU116" s="172"/>
      <c r="EV116" s="172"/>
      <c r="EW116" s="172"/>
      <c r="EX116" s="172"/>
      <c r="EY116" s="172"/>
      <c r="EZ116" s="172"/>
      <c r="FA116" s="172"/>
      <c r="FB116" s="172"/>
      <c r="FC116" s="172"/>
      <c r="FD116" s="172"/>
      <c r="FE116" s="172"/>
      <c r="FF116" s="172"/>
      <c r="FG116" s="173"/>
    </row>
    <row r="117" spans="2:163" ht="8.85" customHeight="1" thickBot="1">
      <c r="B117" s="205"/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6"/>
      <c r="BN117" s="206"/>
      <c r="BO117" s="206"/>
      <c r="BP117" s="206"/>
      <c r="BQ117" s="206"/>
      <c r="BR117" s="206"/>
      <c r="BS117" s="206"/>
      <c r="BT117" s="206"/>
      <c r="BU117" s="206"/>
      <c r="BV117" s="206"/>
      <c r="BW117" s="206"/>
      <c r="BX117" s="207"/>
      <c r="BY117" s="208"/>
      <c r="BZ117" s="209"/>
      <c r="CA117" s="209"/>
      <c r="CB117" s="209"/>
      <c r="CC117" s="209"/>
      <c r="CD117" s="209"/>
      <c r="CE117" s="209"/>
      <c r="CF117" s="209"/>
      <c r="CG117" s="209"/>
      <c r="CH117" s="209"/>
      <c r="CI117" s="209"/>
      <c r="CJ117" s="209"/>
      <c r="CK117" s="209"/>
      <c r="CL117" s="209"/>
      <c r="CM117" s="209"/>
      <c r="CN117" s="209"/>
      <c r="CO117" s="209"/>
      <c r="CP117" s="209"/>
      <c r="CQ117" s="209"/>
      <c r="CR117" s="209"/>
      <c r="CS117" s="209"/>
      <c r="CT117" s="209"/>
      <c r="CU117" s="209"/>
      <c r="CV117" s="209"/>
      <c r="CW117" s="209"/>
      <c r="CX117" s="209"/>
      <c r="CY117" s="209"/>
      <c r="CZ117" s="209"/>
      <c r="DA117" s="209"/>
      <c r="DB117" s="209"/>
      <c r="DC117" s="209"/>
      <c r="DD117" s="209"/>
      <c r="DE117" s="209"/>
      <c r="DF117" s="209"/>
      <c r="DG117" s="209"/>
      <c r="DH117" s="209"/>
      <c r="DI117" s="210"/>
      <c r="DJ117" s="211"/>
      <c r="DK117" s="212"/>
      <c r="DL117" s="212"/>
      <c r="DM117" s="212"/>
      <c r="DN117" s="212"/>
      <c r="DO117" s="212"/>
      <c r="DP117" s="212"/>
      <c r="DQ117" s="212"/>
      <c r="DR117" s="212"/>
      <c r="DS117" s="212"/>
      <c r="DT117" s="212"/>
      <c r="DU117" s="212"/>
      <c r="DV117" s="212"/>
      <c r="DW117" s="212"/>
      <c r="DX117" s="212"/>
      <c r="DY117" s="212"/>
      <c r="DZ117" s="212"/>
      <c r="EA117" s="212"/>
      <c r="EB117" s="212"/>
      <c r="EC117" s="212"/>
      <c r="ED117" s="212"/>
      <c r="EE117" s="212"/>
      <c r="EF117" s="212"/>
      <c r="EG117" s="212"/>
      <c r="EH117" s="212"/>
      <c r="EI117" s="212"/>
      <c r="EJ117" s="212"/>
      <c r="EK117" s="212"/>
      <c r="EL117" s="212"/>
      <c r="EM117" s="212"/>
      <c r="EN117" s="212"/>
      <c r="EO117" s="212"/>
      <c r="EP117" s="212"/>
      <c r="EQ117" s="212"/>
      <c r="ER117" s="212"/>
      <c r="ES117" s="212"/>
      <c r="ET117" s="212"/>
      <c r="EU117" s="212"/>
      <c r="EV117" s="212"/>
      <c r="EW117" s="212"/>
      <c r="EX117" s="212"/>
      <c r="EY117" s="212"/>
      <c r="EZ117" s="212"/>
      <c r="FA117" s="212"/>
      <c r="FB117" s="212"/>
      <c r="FC117" s="212"/>
      <c r="FD117" s="212"/>
      <c r="FE117" s="212"/>
      <c r="FF117" s="212"/>
      <c r="FG117" s="213"/>
    </row>
    <row r="118" spans="2:163" ht="8.85" customHeight="1" thickTop="1"/>
    <row r="119" spans="2:163" ht="8.85" hidden="1" customHeight="1"/>
    <row r="120" spans="2:163" ht="8.85" hidden="1" customHeight="1"/>
    <row r="121" spans="2:163" ht="8.85" hidden="1" customHeight="1"/>
    <row r="122" spans="2:163" ht="8.85" hidden="1" customHeight="1"/>
    <row r="123" spans="2:163" ht="8.85" hidden="1" customHeight="1"/>
    <row r="124" spans="2:163" ht="8.85" hidden="1" customHeight="1"/>
    <row r="125" spans="2:163" ht="8.85" hidden="1" customHeight="1"/>
    <row r="126" spans="2:163" ht="8.85" hidden="1" customHeight="1"/>
    <row r="127" spans="2:163" ht="8.85" hidden="1" customHeight="1"/>
    <row r="128" spans="2:163" ht="21.75" customHeight="1">
      <c r="B128" s="161" t="s">
        <v>918</v>
      </c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  <c r="AL128" s="161"/>
      <c r="AM128" s="161"/>
      <c r="AN128" s="161"/>
      <c r="AO128" s="161"/>
      <c r="AP128" s="161"/>
      <c r="AQ128" s="161"/>
      <c r="AR128" s="161"/>
      <c r="AS128" s="161"/>
      <c r="AT128" s="161"/>
      <c r="AU128" s="161"/>
      <c r="AV128" s="161"/>
      <c r="AW128" s="161"/>
      <c r="AX128" s="161"/>
      <c r="AY128" s="161"/>
      <c r="AZ128" s="161"/>
      <c r="BA128" s="161"/>
      <c r="BB128" s="161"/>
      <c r="BC128" s="161"/>
      <c r="BD128" s="161"/>
      <c r="BE128" s="161"/>
      <c r="BF128" s="161"/>
      <c r="BG128" s="161"/>
      <c r="BH128" s="161"/>
      <c r="BI128" s="161"/>
      <c r="BJ128" s="161"/>
      <c r="BK128" s="161"/>
      <c r="BL128" s="161"/>
      <c r="BM128" s="161"/>
      <c r="BN128" s="161"/>
      <c r="BO128" s="161"/>
      <c r="BP128" s="161"/>
      <c r="BQ128" s="161"/>
      <c r="BR128" s="161"/>
      <c r="BS128" s="161"/>
      <c r="BT128" s="161"/>
      <c r="BU128" s="161"/>
      <c r="BV128" s="161"/>
      <c r="BW128" s="161"/>
      <c r="BX128" s="161"/>
      <c r="BY128" s="161"/>
      <c r="BZ128" s="161"/>
      <c r="CA128" s="161"/>
      <c r="CB128" s="161"/>
      <c r="CC128" s="161"/>
      <c r="CD128" s="161"/>
      <c r="CE128" s="161"/>
      <c r="CF128" s="161"/>
      <c r="CG128" s="161"/>
      <c r="CH128" s="161"/>
      <c r="CI128" s="161"/>
      <c r="CJ128" s="161"/>
      <c r="CK128" s="161"/>
      <c r="CL128" s="161"/>
      <c r="CM128" s="161"/>
      <c r="CN128" s="161"/>
      <c r="CO128" s="161"/>
      <c r="CP128" s="161"/>
      <c r="CQ128" s="161"/>
      <c r="CR128" s="161"/>
      <c r="CS128" s="161"/>
      <c r="CT128" s="161"/>
      <c r="CU128" s="161"/>
      <c r="CV128" s="161"/>
      <c r="CW128" s="161"/>
      <c r="CX128" s="161"/>
      <c r="CY128" s="161"/>
      <c r="CZ128" s="161"/>
      <c r="DA128" s="161"/>
      <c r="DB128" s="161"/>
      <c r="DC128" s="161"/>
      <c r="DD128" s="161"/>
      <c r="DE128" s="161"/>
      <c r="DF128" s="161"/>
      <c r="DG128" s="161"/>
      <c r="DH128" s="161"/>
      <c r="DI128" s="161"/>
      <c r="DJ128" s="161"/>
      <c r="DK128" s="161"/>
      <c r="DL128" s="161"/>
      <c r="DM128" s="161"/>
      <c r="DN128" s="161"/>
      <c r="DO128" s="161"/>
      <c r="DP128" s="161"/>
      <c r="DQ128" s="161"/>
      <c r="DR128" s="161"/>
      <c r="DS128" s="161"/>
      <c r="DT128" s="161"/>
      <c r="DU128" s="161"/>
      <c r="DV128" s="161"/>
      <c r="DW128" s="161"/>
      <c r="DX128" s="161"/>
      <c r="DY128" s="161"/>
      <c r="DZ128" s="161"/>
      <c r="EA128" s="161"/>
      <c r="EB128" s="161"/>
      <c r="EC128" s="161"/>
      <c r="ED128" s="161"/>
      <c r="EE128" s="161"/>
      <c r="EF128" s="161"/>
      <c r="EG128" s="161"/>
      <c r="EH128" s="161"/>
      <c r="EI128" s="161"/>
      <c r="EJ128" s="161"/>
      <c r="EK128" s="161"/>
      <c r="EL128" s="161"/>
      <c r="EM128" s="161"/>
      <c r="EN128" s="161"/>
      <c r="EO128" s="161"/>
      <c r="EP128" s="161"/>
      <c r="EQ128" s="161"/>
      <c r="ER128" s="161"/>
      <c r="ES128" s="161"/>
      <c r="ET128" s="161"/>
      <c r="EU128" s="161"/>
      <c r="EV128" s="161"/>
      <c r="EW128" s="161"/>
      <c r="EX128" s="161"/>
      <c r="EY128" s="161"/>
      <c r="EZ128" s="161"/>
      <c r="FA128" s="161"/>
      <c r="FB128" s="161"/>
      <c r="FC128" s="161"/>
      <c r="FD128" s="161"/>
      <c r="FE128" s="161"/>
      <c r="FF128" s="161"/>
      <c r="FG128" s="161"/>
    </row>
  </sheetData>
  <mergeCells count="365">
    <mergeCell ref="AU7:BD8"/>
    <mergeCell ref="BE7:BQ8"/>
    <mergeCell ref="BE9:BJ14"/>
    <mergeCell ref="BK9:BQ14"/>
    <mergeCell ref="B2:AK2"/>
    <mergeCell ref="AL2:DZ2"/>
    <mergeCell ref="AC3:AK6"/>
    <mergeCell ref="AL3:AT6"/>
    <mergeCell ref="BE3:BQ6"/>
    <mergeCell ref="BR3:BX6"/>
    <mergeCell ref="BY3:DI6"/>
    <mergeCell ref="DJ3:FG6"/>
    <mergeCell ref="BY11:CL14"/>
    <mergeCell ref="CM11:DI14"/>
    <mergeCell ref="DJ11:DZ14"/>
    <mergeCell ref="EA11:FG12"/>
    <mergeCell ref="EA13:FG14"/>
    <mergeCell ref="B15:L22"/>
    <mergeCell ref="M15:AB16"/>
    <mergeCell ref="AC15:AG16"/>
    <mergeCell ref="AH15:AK16"/>
    <mergeCell ref="AL15:AP16"/>
    <mergeCell ref="BR7:BX14"/>
    <mergeCell ref="BY7:DI10"/>
    <mergeCell ref="DJ7:DZ10"/>
    <mergeCell ref="EA7:FG10"/>
    <mergeCell ref="B9:L10"/>
    <mergeCell ref="AC9:AG14"/>
    <mergeCell ref="AH9:AK14"/>
    <mergeCell ref="AL9:AP14"/>
    <mergeCell ref="AQ9:AT14"/>
    <mergeCell ref="AU9:BD10"/>
    <mergeCell ref="B7:L8"/>
    <mergeCell ref="M7:AB10"/>
    <mergeCell ref="AC7:AK8"/>
    <mergeCell ref="AL7:AT8"/>
    <mergeCell ref="AQ19:AT20"/>
    <mergeCell ref="BY19:CG24"/>
    <mergeCell ref="EZ15:FG18"/>
    <mergeCell ref="M17:AB18"/>
    <mergeCell ref="AC17:AG18"/>
    <mergeCell ref="AH17:AK18"/>
    <mergeCell ref="AL17:AP18"/>
    <mergeCell ref="AQ17:AT18"/>
    <mergeCell ref="CH15:CL18"/>
    <mergeCell ref="CM15:DC18"/>
    <mergeCell ref="DD15:DI18"/>
    <mergeCell ref="DJ15:DZ18"/>
    <mergeCell ref="EA15:EQ18"/>
    <mergeCell ref="ER15:EY18"/>
    <mergeCell ref="AQ15:AT16"/>
    <mergeCell ref="AU15:BD20"/>
    <mergeCell ref="BE15:BJ30"/>
    <mergeCell ref="BK15:BQ20"/>
    <mergeCell ref="BR15:BX30"/>
    <mergeCell ref="BY15:CG18"/>
    <mergeCell ref="AQ25:AT26"/>
    <mergeCell ref="BY25:CG30"/>
    <mergeCell ref="ER27:EY28"/>
    <mergeCell ref="EZ19:FG20"/>
    <mergeCell ref="M21:AB22"/>
    <mergeCell ref="AC21:AG22"/>
    <mergeCell ref="AH21:AK22"/>
    <mergeCell ref="AL21:AP22"/>
    <mergeCell ref="AQ21:AT22"/>
    <mergeCell ref="AU21:BD26"/>
    <mergeCell ref="BK21:BQ26"/>
    <mergeCell ref="EA21:EQ22"/>
    <mergeCell ref="ER21:EY22"/>
    <mergeCell ref="CH19:CL24"/>
    <mergeCell ref="CM19:DC24"/>
    <mergeCell ref="DD19:DI24"/>
    <mergeCell ref="DJ19:DZ28"/>
    <mergeCell ref="EA19:EQ20"/>
    <mergeCell ref="ER19:EY20"/>
    <mergeCell ref="CH25:CL30"/>
    <mergeCell ref="CM25:DC30"/>
    <mergeCell ref="DD25:DI30"/>
    <mergeCell ref="EA25:EQ26"/>
    <mergeCell ref="M19:AB20"/>
    <mergeCell ref="AC19:AG20"/>
    <mergeCell ref="AH19:AK20"/>
    <mergeCell ref="AL19:AP20"/>
    <mergeCell ref="EZ21:FG22"/>
    <mergeCell ref="B23:L30"/>
    <mergeCell ref="M23:AB24"/>
    <mergeCell ref="AC23:AG24"/>
    <mergeCell ref="AH23:AK24"/>
    <mergeCell ref="AL23:AP24"/>
    <mergeCell ref="AQ23:AT24"/>
    <mergeCell ref="EA23:EQ24"/>
    <mergeCell ref="ER23:EY24"/>
    <mergeCell ref="EZ23:FG24"/>
    <mergeCell ref="ER25:EY26"/>
    <mergeCell ref="EZ25:FG26"/>
    <mergeCell ref="M27:AB28"/>
    <mergeCell ref="AC27:AG28"/>
    <mergeCell ref="AH27:AK28"/>
    <mergeCell ref="AL27:AP28"/>
    <mergeCell ref="AQ27:AT28"/>
    <mergeCell ref="AU27:BD30"/>
    <mergeCell ref="BK27:BQ34"/>
    <mergeCell ref="EA27:EQ28"/>
    <mergeCell ref="M25:AB26"/>
    <mergeCell ref="AC25:AG26"/>
    <mergeCell ref="AH25:AK26"/>
    <mergeCell ref="AL25:AP26"/>
    <mergeCell ref="EZ27:FG28"/>
    <mergeCell ref="M29:AB30"/>
    <mergeCell ref="AC29:AG30"/>
    <mergeCell ref="AH29:AK30"/>
    <mergeCell ref="AL29:AP30"/>
    <mergeCell ref="AQ29:AT30"/>
    <mergeCell ref="DJ29:DZ38"/>
    <mergeCell ref="EA29:EQ30"/>
    <mergeCell ref="ER29:EY30"/>
    <mergeCell ref="EZ29:FG30"/>
    <mergeCell ref="EA33:EQ34"/>
    <mergeCell ref="ER33:EY34"/>
    <mergeCell ref="EZ33:FG34"/>
    <mergeCell ref="CM31:DC35"/>
    <mergeCell ref="DD31:DI35"/>
    <mergeCell ref="EA31:EQ32"/>
    <mergeCell ref="ER31:EY32"/>
    <mergeCell ref="EZ31:FG32"/>
    <mergeCell ref="EA35:EQ36"/>
    <mergeCell ref="ER35:EY36"/>
    <mergeCell ref="EZ35:FG36"/>
    <mergeCell ref="CM36:DC40"/>
    <mergeCell ref="DD36:DI40"/>
    <mergeCell ref="AL37:AP38"/>
    <mergeCell ref="B31:L38"/>
    <mergeCell ref="M31:AB32"/>
    <mergeCell ref="AC31:AG32"/>
    <mergeCell ref="AH31:AK32"/>
    <mergeCell ref="AL31:AP32"/>
    <mergeCell ref="AQ31:AT32"/>
    <mergeCell ref="AU31:BD34"/>
    <mergeCell ref="BE31:BJ38"/>
    <mergeCell ref="BR31:BX38"/>
    <mergeCell ref="M35:AB36"/>
    <mergeCell ref="AC35:AG36"/>
    <mergeCell ref="AH35:AK36"/>
    <mergeCell ref="AL35:AP36"/>
    <mergeCell ref="AQ35:AT36"/>
    <mergeCell ref="AU35:BD38"/>
    <mergeCell ref="BK35:BQ50"/>
    <mergeCell ref="M33:AB34"/>
    <mergeCell ref="AC33:AG34"/>
    <mergeCell ref="AH33:AK34"/>
    <mergeCell ref="AL33:AP34"/>
    <mergeCell ref="AQ33:AT34"/>
    <mergeCell ref="M37:AB38"/>
    <mergeCell ref="AC37:AG38"/>
    <mergeCell ref="AH37:AK38"/>
    <mergeCell ref="AQ37:AT38"/>
    <mergeCell ref="EA37:EQ38"/>
    <mergeCell ref="ER37:EY38"/>
    <mergeCell ref="EZ37:FG38"/>
    <mergeCell ref="B39:L46"/>
    <mergeCell ref="M39:AB40"/>
    <mergeCell ref="AC39:AG40"/>
    <mergeCell ref="AH39:AK40"/>
    <mergeCell ref="AL39:AP40"/>
    <mergeCell ref="AQ39:AT40"/>
    <mergeCell ref="AU39:BD44"/>
    <mergeCell ref="EZ39:FG40"/>
    <mergeCell ref="M41:AB42"/>
    <mergeCell ref="AC41:AG42"/>
    <mergeCell ref="AH41:AK42"/>
    <mergeCell ref="AL41:AP42"/>
    <mergeCell ref="AQ41:AT42"/>
    <mergeCell ref="BY41:DI43"/>
    <mergeCell ref="EA41:EQ42"/>
    <mergeCell ref="ER41:EY42"/>
    <mergeCell ref="EZ41:FG42"/>
    <mergeCell ref="BE39:BJ44"/>
    <mergeCell ref="BR39:BX44"/>
    <mergeCell ref="DJ39:DP58"/>
    <mergeCell ref="DQ39:DZ48"/>
    <mergeCell ref="EA39:EQ40"/>
    <mergeCell ref="ER39:EY40"/>
    <mergeCell ref="ER43:EY44"/>
    <mergeCell ref="EA45:EQ46"/>
    <mergeCell ref="ER45:EY46"/>
    <mergeCell ref="ER57:EY58"/>
    <mergeCell ref="EZ43:FG44"/>
    <mergeCell ref="BY44:DI46"/>
    <mergeCell ref="EA43:EQ44"/>
    <mergeCell ref="EZ45:FG46"/>
    <mergeCell ref="BY47:DI50"/>
    <mergeCell ref="EA47:EQ48"/>
    <mergeCell ref="ER47:EY48"/>
    <mergeCell ref="EZ47:FG48"/>
    <mergeCell ref="DQ49:DZ58"/>
    <mergeCell ref="EA49:EQ50"/>
    <mergeCell ref="ER49:EY50"/>
    <mergeCell ref="EZ57:FG58"/>
    <mergeCell ref="M45:AB46"/>
    <mergeCell ref="AC45:AG46"/>
    <mergeCell ref="AH45:AK46"/>
    <mergeCell ref="AL45:AP46"/>
    <mergeCell ref="AQ45:AT46"/>
    <mergeCell ref="AU45:BD50"/>
    <mergeCell ref="BE45:BJ50"/>
    <mergeCell ref="BR45:BX50"/>
    <mergeCell ref="M43:AB44"/>
    <mergeCell ref="AC43:AG44"/>
    <mergeCell ref="AH43:AK44"/>
    <mergeCell ref="AL43:AP44"/>
    <mergeCell ref="AQ43:AT44"/>
    <mergeCell ref="B47:AT48"/>
    <mergeCell ref="B49:AT50"/>
    <mergeCell ref="B55:AT56"/>
    <mergeCell ref="AU55:BX56"/>
    <mergeCell ref="BY55:DI56"/>
    <mergeCell ref="EA55:EQ56"/>
    <mergeCell ref="ER55:EY56"/>
    <mergeCell ref="EZ55:FG56"/>
    <mergeCell ref="EZ49:FG50"/>
    <mergeCell ref="B51:AT54"/>
    <mergeCell ref="AU51:BX54"/>
    <mergeCell ref="BY51:DI54"/>
    <mergeCell ref="EA51:EQ52"/>
    <mergeCell ref="ER51:EY52"/>
    <mergeCell ref="EZ51:FG52"/>
    <mergeCell ref="EA53:EQ54"/>
    <mergeCell ref="ER53:EY54"/>
    <mergeCell ref="EZ53:FG54"/>
    <mergeCell ref="B59:AT60"/>
    <mergeCell ref="DJ59:FG61"/>
    <mergeCell ref="AU60:BS61"/>
    <mergeCell ref="BT60:BX61"/>
    <mergeCell ref="BY60:DA62"/>
    <mergeCell ref="DB60:DI62"/>
    <mergeCell ref="B61:AT64"/>
    <mergeCell ref="AU62:BS63"/>
    <mergeCell ref="BT62:BX63"/>
    <mergeCell ref="B57:AT58"/>
    <mergeCell ref="AU57:BS59"/>
    <mergeCell ref="BT57:BX59"/>
    <mergeCell ref="BY57:DA59"/>
    <mergeCell ref="DB57:DI59"/>
    <mergeCell ref="EA57:EQ58"/>
    <mergeCell ref="DJ62:FG64"/>
    <mergeCell ref="BY63:DA65"/>
    <mergeCell ref="DB63:DI65"/>
    <mergeCell ref="AU64:BS65"/>
    <mergeCell ref="BT64:BX65"/>
    <mergeCell ref="B65:AT66"/>
    <mergeCell ref="DJ65:FG67"/>
    <mergeCell ref="AU66:BS67"/>
    <mergeCell ref="BT66:BX67"/>
    <mergeCell ref="BY66:DA68"/>
    <mergeCell ref="DB66:DI68"/>
    <mergeCell ref="B67:AG68"/>
    <mergeCell ref="AH67:AT68"/>
    <mergeCell ref="AU68:BS69"/>
    <mergeCell ref="BT68:BX69"/>
    <mergeCell ref="DJ68:FG70"/>
    <mergeCell ref="B69:AG70"/>
    <mergeCell ref="AH69:AT70"/>
    <mergeCell ref="BY69:DA71"/>
    <mergeCell ref="DB69:DI71"/>
    <mergeCell ref="AU70:BS71"/>
    <mergeCell ref="BT70:BX71"/>
    <mergeCell ref="B71:AG72"/>
    <mergeCell ref="AH71:AT72"/>
    <mergeCell ref="DJ71:FG73"/>
    <mergeCell ref="AU72:BS73"/>
    <mergeCell ref="BT72:BX73"/>
    <mergeCell ref="BY72:DA74"/>
    <mergeCell ref="DB72:DI74"/>
    <mergeCell ref="B73:AG74"/>
    <mergeCell ref="AH73:AT74"/>
    <mergeCell ref="AU74:BS75"/>
    <mergeCell ref="BT74:BX75"/>
    <mergeCell ref="DJ74:FG76"/>
    <mergeCell ref="B75:AG76"/>
    <mergeCell ref="AH75:AT76"/>
    <mergeCell ref="BY75:DA77"/>
    <mergeCell ref="DB75:DI77"/>
    <mergeCell ref="AU76:BS77"/>
    <mergeCell ref="BT76:BX77"/>
    <mergeCell ref="B77:AG78"/>
    <mergeCell ref="AH77:AT78"/>
    <mergeCell ref="DJ77:FG79"/>
    <mergeCell ref="AU78:BS79"/>
    <mergeCell ref="BT78:BX79"/>
    <mergeCell ref="BY78:DI79"/>
    <mergeCell ref="B79:AG80"/>
    <mergeCell ref="AH79:AT80"/>
    <mergeCell ref="AU80:BS81"/>
    <mergeCell ref="BT80:BX81"/>
    <mergeCell ref="BY80:DI81"/>
    <mergeCell ref="DJ80:FG82"/>
    <mergeCell ref="B81:AG82"/>
    <mergeCell ref="AH81:AT84"/>
    <mergeCell ref="AU82:BS83"/>
    <mergeCell ref="BT82:BX83"/>
    <mergeCell ref="BY82:DI83"/>
    <mergeCell ref="B83:AG84"/>
    <mergeCell ref="DJ83:FG85"/>
    <mergeCell ref="AU84:BS85"/>
    <mergeCell ref="BT84:BX85"/>
    <mergeCell ref="BY84:DI87"/>
    <mergeCell ref="B85:AT86"/>
    <mergeCell ref="AU86:BS87"/>
    <mergeCell ref="BT86:BX87"/>
    <mergeCell ref="DJ86:FG88"/>
    <mergeCell ref="B87:AT88"/>
    <mergeCell ref="AU88:BX90"/>
    <mergeCell ref="BY88:CI91"/>
    <mergeCell ref="CJ88:DI91"/>
    <mergeCell ref="B89:AT90"/>
    <mergeCell ref="DJ89:FG91"/>
    <mergeCell ref="B91:AT92"/>
    <mergeCell ref="AU91:BX92"/>
    <mergeCell ref="BY92:CI94"/>
    <mergeCell ref="CJ92:DI94"/>
    <mergeCell ref="DJ92:FG94"/>
    <mergeCell ref="B93:Q96"/>
    <mergeCell ref="R93:AG96"/>
    <mergeCell ref="AH93:AT96"/>
    <mergeCell ref="AU94:BX95"/>
    <mergeCell ref="BY95:CI98"/>
    <mergeCell ref="CJ95:DI98"/>
    <mergeCell ref="DJ95:FG97"/>
    <mergeCell ref="AU96:BX97"/>
    <mergeCell ref="B97:Q98"/>
    <mergeCell ref="R97:AG98"/>
    <mergeCell ref="AH97:AT98"/>
    <mergeCell ref="AU98:BX99"/>
    <mergeCell ref="DJ98:FG100"/>
    <mergeCell ref="B99:AT100"/>
    <mergeCell ref="BY99:CI102"/>
    <mergeCell ref="CJ99:DI102"/>
    <mergeCell ref="B101:AT102"/>
    <mergeCell ref="AU101:BX102"/>
    <mergeCell ref="DJ101:FG103"/>
    <mergeCell ref="B103:AT106"/>
    <mergeCell ref="AU103:BX104"/>
    <mergeCell ref="BY103:CI106"/>
    <mergeCell ref="CJ103:DI106"/>
    <mergeCell ref="DJ104:FG106"/>
    <mergeCell ref="AU105:BX106"/>
    <mergeCell ref="B128:FG128"/>
    <mergeCell ref="B111:AT113"/>
    <mergeCell ref="AU111:BX112"/>
    <mergeCell ref="BY112:DI113"/>
    <mergeCell ref="DJ112:FG113"/>
    <mergeCell ref="B114:BX115"/>
    <mergeCell ref="BY114:DI115"/>
    <mergeCell ref="DJ114:FG115"/>
    <mergeCell ref="B107:AT108"/>
    <mergeCell ref="BY107:CI109"/>
    <mergeCell ref="CJ107:DI109"/>
    <mergeCell ref="DJ107:FG109"/>
    <mergeCell ref="AU108:BX110"/>
    <mergeCell ref="B109:AT110"/>
    <mergeCell ref="BY110:DI111"/>
    <mergeCell ref="DJ110:FG111"/>
    <mergeCell ref="B116:BX117"/>
    <mergeCell ref="BY116:DI117"/>
    <mergeCell ref="DJ116:FG117"/>
  </mergeCells>
  <phoneticPr fontId="4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GridLines="0" tabSelected="1" zoomScale="115" zoomScaleNormal="115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C3" sqref="C3"/>
    </sheetView>
  </sheetViews>
  <sheetFormatPr defaultRowHeight="13.5"/>
  <cols>
    <col min="1" max="2" width="3.77734375" style="68" customWidth="1"/>
    <col min="3" max="3" width="25.88671875" style="68" customWidth="1"/>
    <col min="4" max="4" width="2.77734375" style="68" customWidth="1"/>
    <col min="5" max="5" width="15.77734375" style="68" customWidth="1"/>
    <col min="6" max="6" width="2.77734375" style="68" customWidth="1"/>
    <col min="7" max="7" width="22.77734375" style="68" customWidth="1"/>
    <col min="8" max="8" width="3.109375" style="68" customWidth="1"/>
    <col min="9" max="9" width="6.77734375" style="68" customWidth="1"/>
    <col min="10" max="10" width="1.44140625" style="68" customWidth="1"/>
    <col min="11" max="11" width="6.77734375" style="68" customWidth="1"/>
    <col min="12" max="13" width="3.109375" style="68" customWidth="1"/>
    <col min="14" max="16" width="1.6640625" style="68" customWidth="1"/>
    <col min="17" max="17" width="16.44140625" style="68" customWidth="1"/>
    <col min="18" max="18" width="0" style="68" hidden="1" customWidth="1"/>
    <col min="19" max="19" width="17.21875" style="68" hidden="1" customWidth="1"/>
    <col min="20" max="20" width="13.109375" style="68" hidden="1" customWidth="1"/>
    <col min="21" max="21" width="13.88671875" style="68" hidden="1" customWidth="1"/>
    <col min="22" max="22" width="0" style="68" hidden="1" customWidth="1"/>
    <col min="23" max="16384" width="8.88671875" style="68"/>
  </cols>
  <sheetData>
    <row r="1" spans="1:20" ht="16.5" customHeight="1">
      <c r="A1" s="607" t="s">
        <v>919</v>
      </c>
      <c r="B1" s="607"/>
      <c r="C1" s="608" t="s">
        <v>920</v>
      </c>
      <c r="D1" s="608"/>
      <c r="E1" s="608"/>
      <c r="F1" s="608"/>
      <c r="G1" s="608"/>
      <c r="H1" s="609"/>
      <c r="I1" s="610" t="str">
        <f>"금 액 : "&amp;NUMBERSTRING(E36,1)&amp;" 원정 ("&amp;DOLLAR(E36,0)&amp;")"</f>
        <v>금 액 : 영 원정 (₩0)</v>
      </c>
      <c r="J1" s="610"/>
      <c r="K1" s="610"/>
      <c r="L1" s="610"/>
      <c r="M1" s="610"/>
      <c r="N1" s="610"/>
      <c r="O1" s="610"/>
      <c r="P1" s="610"/>
      <c r="Q1" s="610"/>
    </row>
    <row r="2" spans="1:20" ht="21" customHeight="1">
      <c r="A2" s="530" t="s">
        <v>921</v>
      </c>
      <c r="B2" s="531"/>
      <c r="C2" s="532"/>
      <c r="D2" s="530" t="s">
        <v>922</v>
      </c>
      <c r="E2" s="531"/>
      <c r="F2" s="532"/>
      <c r="G2" s="530" t="s">
        <v>923</v>
      </c>
      <c r="H2" s="531"/>
      <c r="I2" s="531"/>
      <c r="J2" s="531"/>
      <c r="K2" s="531"/>
      <c r="L2" s="531"/>
      <c r="M2" s="531"/>
      <c r="N2" s="531"/>
      <c r="O2" s="531"/>
      <c r="P2" s="532"/>
      <c r="Q2" s="69" t="s">
        <v>924</v>
      </c>
    </row>
    <row r="3" spans="1:20" ht="15.6" customHeight="1">
      <c r="A3" s="70"/>
      <c r="B3" s="533" t="s">
        <v>925</v>
      </c>
      <c r="C3" s="152" t="s">
        <v>926</v>
      </c>
      <c r="D3" s="71"/>
      <c r="E3" s="143"/>
      <c r="F3" s="72"/>
      <c r="G3" s="73"/>
      <c r="H3" s="74"/>
      <c r="I3" s="75"/>
      <c r="J3" s="75"/>
      <c r="K3" s="75"/>
      <c r="L3" s="74"/>
      <c r="M3" s="74"/>
      <c r="N3" s="74"/>
      <c r="O3" s="76"/>
      <c r="P3" s="77"/>
      <c r="Q3" s="78"/>
    </row>
    <row r="4" spans="1:20" ht="15.6" customHeight="1">
      <c r="A4" s="79"/>
      <c r="B4" s="534"/>
      <c r="C4" s="153" t="s">
        <v>927</v>
      </c>
      <c r="D4" s="80"/>
      <c r="E4" s="144"/>
      <c r="F4" s="81"/>
      <c r="G4" s="82"/>
      <c r="H4" s="83"/>
      <c r="I4" s="84"/>
      <c r="J4" s="84"/>
      <c r="K4" s="84"/>
      <c r="L4" s="83"/>
      <c r="M4" s="83"/>
      <c r="N4" s="83"/>
      <c r="O4" s="85"/>
      <c r="P4" s="86"/>
      <c r="Q4" s="87"/>
    </row>
    <row r="5" spans="1:20" ht="15.6" customHeight="1">
      <c r="A5" s="79"/>
      <c r="B5" s="534"/>
      <c r="C5" s="153" t="s">
        <v>928</v>
      </c>
      <c r="D5" s="80"/>
      <c r="E5" s="144"/>
      <c r="F5" s="81"/>
      <c r="G5" s="82"/>
      <c r="H5" s="83"/>
      <c r="I5" s="84"/>
      <c r="J5" s="84"/>
      <c r="K5" s="84"/>
      <c r="L5" s="83"/>
      <c r="M5" s="83"/>
      <c r="N5" s="83"/>
      <c r="O5" s="85"/>
      <c r="P5" s="86"/>
      <c r="Q5" s="87"/>
      <c r="S5" s="88">
        <f>E3+E7+E10</f>
        <v>0</v>
      </c>
      <c r="T5" s="68" t="s">
        <v>929</v>
      </c>
    </row>
    <row r="6" spans="1:20" ht="15.6" customHeight="1">
      <c r="A6" s="79" t="s">
        <v>930</v>
      </c>
      <c r="B6" s="534"/>
      <c r="C6" s="154" t="s">
        <v>931</v>
      </c>
      <c r="D6" s="90"/>
      <c r="E6" s="145"/>
      <c r="F6" s="91"/>
      <c r="G6" s="92"/>
      <c r="H6" s="93"/>
      <c r="I6" s="94"/>
      <c r="J6" s="94"/>
      <c r="K6" s="94"/>
      <c r="L6" s="93"/>
      <c r="M6" s="93"/>
      <c r="N6" s="93"/>
      <c r="O6" s="95"/>
      <c r="P6" s="96"/>
      <c r="Q6" s="97"/>
      <c r="S6" s="88">
        <f>E30+E33</f>
        <v>0</v>
      </c>
      <c r="T6" s="68" t="s">
        <v>932</v>
      </c>
    </row>
    <row r="7" spans="1:20" ht="15.6" customHeight="1">
      <c r="A7" s="79"/>
      <c r="B7" s="533" t="s">
        <v>933</v>
      </c>
      <c r="C7" s="152" t="s">
        <v>934</v>
      </c>
      <c r="D7" s="71"/>
      <c r="E7" s="143"/>
      <c r="F7" s="72"/>
      <c r="G7" s="98"/>
      <c r="H7" s="99"/>
      <c r="I7" s="100"/>
      <c r="J7" s="100"/>
      <c r="K7" s="100"/>
      <c r="L7" s="99"/>
      <c r="M7" s="99"/>
      <c r="N7" s="99"/>
      <c r="O7" s="101"/>
      <c r="P7" s="77"/>
      <c r="Q7" s="78"/>
      <c r="S7" s="88">
        <f>E28</f>
        <v>0</v>
      </c>
      <c r="T7" s="68" t="s">
        <v>935</v>
      </c>
    </row>
    <row r="8" spans="1:20" ht="15.6" customHeight="1">
      <c r="A8" s="79"/>
      <c r="B8" s="534"/>
      <c r="C8" s="153" t="s">
        <v>936</v>
      </c>
      <c r="D8" s="80"/>
      <c r="E8" s="144"/>
      <c r="F8" s="81"/>
      <c r="G8" s="102" t="s">
        <v>937</v>
      </c>
      <c r="H8" s="103" t="s">
        <v>938</v>
      </c>
      <c r="I8" s="104">
        <v>0.125</v>
      </c>
      <c r="J8" s="105"/>
      <c r="K8" s="105"/>
      <c r="L8" s="106"/>
      <c r="M8" s="106"/>
      <c r="N8" s="106"/>
      <c r="O8" s="107"/>
      <c r="P8" s="108"/>
      <c r="Q8" s="87"/>
      <c r="S8" s="88">
        <f>E30+E33</f>
        <v>0</v>
      </c>
      <c r="T8" s="68" t="s">
        <v>939</v>
      </c>
    </row>
    <row r="9" spans="1:20" ht="15.6" customHeight="1">
      <c r="A9" s="79" t="s">
        <v>940</v>
      </c>
      <c r="B9" s="534"/>
      <c r="C9" s="154" t="s">
        <v>931</v>
      </c>
      <c r="D9" s="90"/>
      <c r="E9" s="145"/>
      <c r="F9" s="91"/>
      <c r="G9" s="109"/>
      <c r="H9" s="110"/>
      <c r="I9" s="111"/>
      <c r="J9" s="112"/>
      <c r="K9" s="112"/>
      <c r="L9" s="110"/>
      <c r="M9" s="110"/>
      <c r="N9" s="110"/>
      <c r="O9" s="113"/>
      <c r="P9" s="96"/>
      <c r="Q9" s="97"/>
    </row>
    <row r="10" spans="1:20" ht="15.6" customHeight="1">
      <c r="A10" s="79"/>
      <c r="B10" s="70"/>
      <c r="C10" s="152" t="s">
        <v>941</v>
      </c>
      <c r="D10" s="71"/>
      <c r="E10" s="616"/>
      <c r="F10" s="617"/>
      <c r="G10" s="618"/>
      <c r="H10" s="619"/>
      <c r="I10" s="620"/>
      <c r="J10" s="621"/>
      <c r="K10" s="621"/>
      <c r="L10" s="99"/>
      <c r="M10" s="99"/>
      <c r="N10" s="99"/>
      <c r="O10" s="101"/>
      <c r="P10" s="77"/>
      <c r="Q10" s="78"/>
    </row>
    <row r="11" spans="1:20" ht="15.6" customHeight="1">
      <c r="A11" s="79"/>
      <c r="B11" s="79"/>
      <c r="C11" s="153" t="s">
        <v>942</v>
      </c>
      <c r="D11" s="80"/>
      <c r="E11" s="622"/>
      <c r="F11" s="623"/>
      <c r="G11" s="624" t="s">
        <v>943</v>
      </c>
      <c r="H11" s="625" t="s">
        <v>938</v>
      </c>
      <c r="I11" s="626">
        <v>3.6999999999999998E-2</v>
      </c>
      <c r="J11" s="627"/>
      <c r="K11" s="627"/>
      <c r="L11" s="106"/>
      <c r="M11" s="106"/>
      <c r="N11" s="106"/>
      <c r="O11" s="114"/>
      <c r="P11" s="108"/>
      <c r="Q11" s="87"/>
      <c r="T11" s="115"/>
    </row>
    <row r="12" spans="1:20" ht="15.6" customHeight="1">
      <c r="A12" s="79" t="s">
        <v>944</v>
      </c>
      <c r="B12" s="79"/>
      <c r="C12" s="153" t="s">
        <v>945</v>
      </c>
      <c r="D12" s="80"/>
      <c r="E12" s="622"/>
      <c r="F12" s="623"/>
      <c r="G12" s="624" t="s">
        <v>943</v>
      </c>
      <c r="H12" s="625" t="s">
        <v>938</v>
      </c>
      <c r="I12" s="626">
        <v>1.01E-2</v>
      </c>
      <c r="J12" s="628"/>
      <c r="K12" s="628"/>
      <c r="L12" s="106"/>
      <c r="M12" s="106"/>
      <c r="N12" s="106"/>
      <c r="O12" s="114"/>
      <c r="P12" s="108"/>
      <c r="Q12" s="87"/>
    </row>
    <row r="13" spans="1:20" ht="15.6" customHeight="1">
      <c r="A13" s="79"/>
      <c r="B13" s="79" t="s">
        <v>946</v>
      </c>
      <c r="C13" s="153" t="s">
        <v>947</v>
      </c>
      <c r="D13" s="80"/>
      <c r="E13" s="622"/>
      <c r="F13" s="623"/>
      <c r="G13" s="624" t="s">
        <v>937</v>
      </c>
      <c r="H13" s="625" t="s">
        <v>938</v>
      </c>
      <c r="I13" s="629">
        <v>3.4950000000000002E-2</v>
      </c>
      <c r="J13" s="628"/>
      <c r="K13" s="628"/>
      <c r="L13" s="106"/>
      <c r="M13" s="106"/>
      <c r="N13" s="106"/>
      <c r="O13" s="114"/>
      <c r="P13" s="108"/>
      <c r="Q13" s="87"/>
      <c r="R13" s="68" t="s">
        <v>948</v>
      </c>
      <c r="T13" s="115"/>
    </row>
    <row r="14" spans="1:20" ht="15.6" customHeight="1">
      <c r="A14" s="79"/>
      <c r="B14" s="79"/>
      <c r="C14" s="153" t="s">
        <v>949</v>
      </c>
      <c r="D14" s="80"/>
      <c r="E14" s="622"/>
      <c r="F14" s="623"/>
      <c r="G14" s="624" t="s">
        <v>950</v>
      </c>
      <c r="H14" s="625" t="s">
        <v>938</v>
      </c>
      <c r="I14" s="626">
        <v>0.1227</v>
      </c>
      <c r="J14" s="628"/>
      <c r="K14" s="628"/>
      <c r="L14" s="106"/>
      <c r="M14" s="106"/>
      <c r="N14" s="106"/>
      <c r="O14" s="114"/>
      <c r="P14" s="108"/>
      <c r="Q14" s="87"/>
      <c r="R14" s="68" t="s">
        <v>948</v>
      </c>
    </row>
    <row r="15" spans="1:20" ht="15.6" customHeight="1">
      <c r="A15" s="79"/>
      <c r="B15" s="79"/>
      <c r="C15" s="153" t="s">
        <v>951</v>
      </c>
      <c r="D15" s="80"/>
      <c r="E15" s="622"/>
      <c r="F15" s="623"/>
      <c r="G15" s="624" t="s">
        <v>937</v>
      </c>
      <c r="H15" s="625" t="s">
        <v>938</v>
      </c>
      <c r="I15" s="630">
        <v>4.4999999999999998E-2</v>
      </c>
      <c r="J15" s="628"/>
      <c r="K15" s="628"/>
      <c r="L15" s="106"/>
      <c r="M15" s="106"/>
      <c r="N15" s="106"/>
      <c r="O15" s="114"/>
      <c r="P15" s="108"/>
      <c r="Q15" s="87"/>
      <c r="R15" s="68" t="s">
        <v>948</v>
      </c>
    </row>
    <row r="16" spans="1:20" ht="15.6" customHeight="1">
      <c r="A16" s="79" t="s">
        <v>952</v>
      </c>
      <c r="B16" s="79"/>
      <c r="C16" s="153" t="s">
        <v>953</v>
      </c>
      <c r="D16" s="80"/>
      <c r="E16" s="622"/>
      <c r="F16" s="623"/>
      <c r="G16" s="624" t="s">
        <v>937</v>
      </c>
      <c r="H16" s="625" t="s">
        <v>938</v>
      </c>
      <c r="I16" s="630">
        <v>0</v>
      </c>
      <c r="J16" s="628"/>
      <c r="K16" s="628"/>
      <c r="L16" s="106"/>
      <c r="M16" s="106"/>
      <c r="N16" s="106"/>
      <c r="O16" s="114"/>
      <c r="P16" s="108"/>
      <c r="Q16" s="87"/>
      <c r="R16" s="68" t="s">
        <v>954</v>
      </c>
      <c r="T16" s="115"/>
    </row>
    <row r="17" spans="1:21" ht="15.6" customHeight="1">
      <c r="A17" s="79"/>
      <c r="B17" s="79"/>
      <c r="C17" s="153" t="s">
        <v>955</v>
      </c>
      <c r="D17" s="80"/>
      <c r="E17" s="622"/>
      <c r="F17" s="623"/>
      <c r="G17" s="624"/>
      <c r="H17" s="625"/>
      <c r="I17" s="626"/>
      <c r="J17" s="628"/>
      <c r="K17" s="628"/>
      <c r="L17" s="116"/>
      <c r="M17" s="116"/>
      <c r="N17" s="116"/>
      <c r="O17" s="117"/>
      <c r="P17" s="86"/>
      <c r="Q17" s="118" t="s">
        <v>956</v>
      </c>
      <c r="R17" s="68" t="s">
        <v>957</v>
      </c>
    </row>
    <row r="18" spans="1:21" ht="15.6" customHeight="1">
      <c r="A18" s="79"/>
      <c r="B18" s="79"/>
      <c r="C18" s="153" t="s">
        <v>958</v>
      </c>
      <c r="D18" s="80"/>
      <c r="E18" s="622"/>
      <c r="F18" s="623"/>
      <c r="G18" s="624" t="s">
        <v>959</v>
      </c>
      <c r="H18" s="625" t="s">
        <v>938</v>
      </c>
      <c r="I18" s="626">
        <v>2.93E-2</v>
      </c>
      <c r="J18" s="628" t="s">
        <v>960</v>
      </c>
      <c r="K18" s="631">
        <v>0</v>
      </c>
      <c r="L18" s="119" t="s">
        <v>961</v>
      </c>
      <c r="M18" s="120">
        <v>1.2</v>
      </c>
      <c r="N18" s="119"/>
      <c r="O18" s="157"/>
      <c r="P18" s="121"/>
      <c r="Q18" s="122"/>
    </row>
    <row r="19" spans="1:21" ht="15.6" customHeight="1">
      <c r="A19" s="79" t="s">
        <v>962</v>
      </c>
      <c r="B19" s="79"/>
      <c r="C19" s="153" t="s">
        <v>963</v>
      </c>
      <c r="D19" s="80"/>
      <c r="E19" s="622"/>
      <c r="F19" s="623"/>
      <c r="G19" s="624" t="s">
        <v>964</v>
      </c>
      <c r="H19" s="625" t="s">
        <v>938</v>
      </c>
      <c r="I19" s="626">
        <v>2.93E-2</v>
      </c>
      <c r="J19" s="628" t="s">
        <v>960</v>
      </c>
      <c r="K19" s="631">
        <v>0</v>
      </c>
      <c r="L19" s="103"/>
      <c r="M19" s="535"/>
      <c r="N19" s="536"/>
      <c r="O19" s="536"/>
      <c r="P19" s="86"/>
      <c r="Q19" s="122"/>
      <c r="T19" s="115"/>
    </row>
    <row r="20" spans="1:21" ht="15.6" customHeight="1">
      <c r="A20" s="79"/>
      <c r="B20" s="79" t="s">
        <v>965</v>
      </c>
      <c r="C20" s="153" t="s">
        <v>966</v>
      </c>
      <c r="D20" s="80"/>
      <c r="E20" s="622"/>
      <c r="F20" s="623"/>
      <c r="G20" s="624" t="s">
        <v>967</v>
      </c>
      <c r="H20" s="625" t="s">
        <v>938</v>
      </c>
      <c r="I20" s="630">
        <v>7.8E-2</v>
      </c>
      <c r="J20" s="627"/>
      <c r="K20" s="627"/>
      <c r="L20" s="116"/>
      <c r="M20" s="116"/>
      <c r="N20" s="116"/>
      <c r="O20" s="117"/>
      <c r="P20" s="108"/>
      <c r="Q20" s="87"/>
    </row>
    <row r="21" spans="1:21" ht="15.6" customHeight="1">
      <c r="A21" s="79"/>
      <c r="B21" s="79"/>
      <c r="C21" s="153" t="s">
        <v>968</v>
      </c>
      <c r="D21" s="80"/>
      <c r="E21" s="622"/>
      <c r="F21" s="623"/>
      <c r="G21" s="624"/>
      <c r="H21" s="625"/>
      <c r="I21" s="630"/>
      <c r="J21" s="627"/>
      <c r="K21" s="627"/>
      <c r="L21" s="116"/>
      <c r="M21" s="116"/>
      <c r="N21" s="116"/>
      <c r="O21" s="117"/>
      <c r="P21" s="108"/>
      <c r="Q21" s="87"/>
    </row>
    <row r="22" spans="1:21" ht="15.6" customHeight="1">
      <c r="A22" s="79"/>
      <c r="B22" s="79"/>
      <c r="C22" s="153" t="s">
        <v>969</v>
      </c>
      <c r="D22" s="80"/>
      <c r="E22" s="622"/>
      <c r="F22" s="623"/>
      <c r="G22" s="624"/>
      <c r="H22" s="625"/>
      <c r="I22" s="629"/>
      <c r="J22" s="632"/>
      <c r="K22" s="632"/>
      <c r="L22" s="106"/>
      <c r="M22" s="106"/>
      <c r="N22" s="106"/>
      <c r="O22" s="114"/>
      <c r="P22" s="108"/>
      <c r="Q22" s="123"/>
    </row>
    <row r="23" spans="1:21" ht="15.6" customHeight="1">
      <c r="A23" s="79"/>
      <c r="B23" s="124"/>
      <c r="C23" s="89" t="s">
        <v>931</v>
      </c>
      <c r="D23" s="90"/>
      <c r="E23" s="633"/>
      <c r="F23" s="634"/>
      <c r="G23" s="635"/>
      <c r="H23" s="636"/>
      <c r="I23" s="637"/>
      <c r="J23" s="638"/>
      <c r="K23" s="638"/>
      <c r="L23" s="110"/>
      <c r="M23" s="110"/>
      <c r="N23" s="110"/>
      <c r="O23" s="125"/>
      <c r="P23" s="96"/>
      <c r="Q23" s="97"/>
    </row>
    <row r="24" spans="1:21" ht="15.6" customHeight="1">
      <c r="A24" s="155"/>
      <c r="B24" s="544" t="s">
        <v>970</v>
      </c>
      <c r="C24" s="545"/>
      <c r="D24" s="156"/>
      <c r="E24" s="639"/>
      <c r="F24" s="640"/>
      <c r="G24" s="641"/>
      <c r="H24" s="642"/>
      <c r="I24" s="643"/>
      <c r="J24" s="644"/>
      <c r="K24" s="644"/>
      <c r="L24" s="126"/>
      <c r="M24" s="126"/>
      <c r="N24" s="126"/>
      <c r="O24" s="127"/>
      <c r="P24" s="128"/>
      <c r="Q24" s="129"/>
    </row>
    <row r="25" spans="1:21" ht="15.6" customHeight="1">
      <c r="A25" s="543" t="s">
        <v>971</v>
      </c>
      <c r="B25" s="544"/>
      <c r="C25" s="545"/>
      <c r="D25" s="156"/>
      <c r="E25" s="639"/>
      <c r="F25" s="640"/>
      <c r="G25" s="641" t="s">
        <v>970</v>
      </c>
      <c r="H25" s="642" t="s">
        <v>938</v>
      </c>
      <c r="I25" s="643">
        <v>0.06</v>
      </c>
      <c r="J25" s="644"/>
      <c r="K25" s="644"/>
      <c r="L25" s="130"/>
      <c r="M25" s="130"/>
      <c r="N25" s="130"/>
      <c r="O25" s="127"/>
      <c r="P25" s="131"/>
      <c r="Q25" s="129"/>
    </row>
    <row r="26" spans="1:21" ht="15.6" customHeight="1">
      <c r="A26" s="543" t="s">
        <v>972</v>
      </c>
      <c r="B26" s="544"/>
      <c r="C26" s="545"/>
      <c r="D26" s="156"/>
      <c r="E26" s="645"/>
      <c r="F26" s="640"/>
      <c r="G26" s="641" t="s">
        <v>973</v>
      </c>
      <c r="H26" s="642" t="s">
        <v>938</v>
      </c>
      <c r="I26" s="643">
        <v>0.15</v>
      </c>
      <c r="J26" s="644"/>
      <c r="K26" s="644"/>
      <c r="L26" s="132"/>
      <c r="M26" s="132"/>
      <c r="N26" s="132"/>
      <c r="O26" s="133"/>
      <c r="P26" s="131"/>
      <c r="Q26" s="134"/>
      <c r="S26" s="138">
        <v>83083000</v>
      </c>
    </row>
    <row r="27" spans="1:21" ht="15.6" customHeight="1">
      <c r="A27" s="543" t="s">
        <v>994</v>
      </c>
      <c r="B27" s="544"/>
      <c r="C27" s="545"/>
      <c r="D27" s="156"/>
      <c r="E27" s="646"/>
      <c r="F27" s="647"/>
      <c r="G27" s="641"/>
      <c r="H27" s="642"/>
      <c r="I27" s="643"/>
      <c r="J27" s="644"/>
      <c r="K27" s="644"/>
      <c r="L27" s="132"/>
      <c r="M27" s="132"/>
      <c r="N27" s="132"/>
      <c r="O27" s="133"/>
      <c r="P27" s="131"/>
      <c r="Q27" s="134"/>
      <c r="S27" s="138"/>
    </row>
    <row r="28" spans="1:21" ht="15.6" customHeight="1">
      <c r="A28" s="543" t="s">
        <v>974</v>
      </c>
      <c r="B28" s="544"/>
      <c r="C28" s="545"/>
      <c r="D28" s="149"/>
      <c r="E28" s="646"/>
      <c r="F28" s="648"/>
      <c r="G28" s="641"/>
      <c r="H28" s="642"/>
      <c r="I28" s="643"/>
      <c r="J28" s="644"/>
      <c r="K28" s="644"/>
      <c r="L28" s="126"/>
      <c r="M28" s="126"/>
      <c r="N28" s="126"/>
      <c r="O28" s="135"/>
      <c r="P28" s="128"/>
      <c r="Q28" s="129"/>
      <c r="S28" s="68">
        <v>-72800</v>
      </c>
      <c r="U28" s="68">
        <v>72800</v>
      </c>
    </row>
    <row r="29" spans="1:21" ht="15.6" customHeight="1">
      <c r="A29" s="543" t="s">
        <v>975</v>
      </c>
      <c r="B29" s="544"/>
      <c r="C29" s="545"/>
      <c r="D29" s="150"/>
      <c r="E29" s="649"/>
      <c r="F29" s="640"/>
      <c r="G29" s="641" t="s">
        <v>976</v>
      </c>
      <c r="H29" s="642" t="s">
        <v>938</v>
      </c>
      <c r="I29" s="650">
        <v>0.1</v>
      </c>
      <c r="J29" s="651"/>
      <c r="K29" s="651"/>
      <c r="L29" s="130"/>
      <c r="M29" s="130"/>
      <c r="N29" s="130"/>
      <c r="O29" s="135"/>
      <c r="P29" s="131"/>
      <c r="Q29" s="129"/>
    </row>
    <row r="30" spans="1:21" ht="15.6" customHeight="1">
      <c r="A30" s="530" t="s">
        <v>977</v>
      </c>
      <c r="B30" s="531"/>
      <c r="C30" s="532"/>
      <c r="D30" s="148"/>
      <c r="E30" s="652"/>
      <c r="F30" s="640"/>
      <c r="G30" s="641"/>
      <c r="H30" s="642"/>
      <c r="I30" s="653"/>
      <c r="J30" s="653"/>
      <c r="K30" s="653"/>
      <c r="L30" s="126"/>
      <c r="M30" s="126"/>
      <c r="N30" s="126"/>
      <c r="O30" s="135"/>
      <c r="P30" s="128"/>
      <c r="Q30" s="129"/>
      <c r="U30" s="68">
        <v>75530000</v>
      </c>
    </row>
    <row r="31" spans="1:21" ht="15.6" hidden="1" customHeight="1">
      <c r="A31" s="540" t="s">
        <v>978</v>
      </c>
      <c r="B31" s="541"/>
      <c r="C31" s="542"/>
      <c r="D31" s="156"/>
      <c r="E31" s="654"/>
      <c r="F31" s="640"/>
      <c r="G31" s="641" t="s">
        <v>979</v>
      </c>
      <c r="H31" s="642"/>
      <c r="I31" s="653"/>
      <c r="J31" s="653"/>
      <c r="K31" s="653"/>
      <c r="L31" s="126"/>
      <c r="M31" s="126"/>
      <c r="N31" s="126"/>
      <c r="O31" s="135"/>
      <c r="P31" s="128"/>
      <c r="Q31" s="134"/>
    </row>
    <row r="32" spans="1:21" ht="15.6" hidden="1" customHeight="1">
      <c r="A32" s="540" t="s">
        <v>980</v>
      </c>
      <c r="B32" s="541"/>
      <c r="C32" s="542"/>
      <c r="D32" s="156"/>
      <c r="E32" s="654"/>
      <c r="F32" s="640"/>
      <c r="G32" s="641" t="s">
        <v>979</v>
      </c>
      <c r="H32" s="642"/>
      <c r="I32" s="653"/>
      <c r="J32" s="653"/>
      <c r="K32" s="653"/>
      <c r="L32" s="126"/>
      <c r="M32" s="126"/>
      <c r="N32" s="126"/>
      <c r="O32" s="135"/>
      <c r="P32" s="128"/>
      <c r="Q32" s="134"/>
    </row>
    <row r="33" spans="1:21" ht="15.6" hidden="1" customHeight="1">
      <c r="A33" s="527" t="s">
        <v>981</v>
      </c>
      <c r="B33" s="528"/>
      <c r="C33" s="529"/>
      <c r="D33" s="156"/>
      <c r="E33" s="652"/>
      <c r="F33" s="640"/>
      <c r="G33" s="641"/>
      <c r="H33" s="642"/>
      <c r="I33" s="653"/>
      <c r="J33" s="653"/>
      <c r="K33" s="653"/>
      <c r="L33" s="126"/>
      <c r="M33" s="126"/>
      <c r="N33" s="126"/>
      <c r="O33" s="135"/>
      <c r="P33" s="128"/>
      <c r="Q33" s="134" t="s">
        <v>982</v>
      </c>
    </row>
    <row r="34" spans="1:21" ht="15.6" hidden="1" customHeight="1">
      <c r="A34" s="537" t="s">
        <v>983</v>
      </c>
      <c r="B34" s="538"/>
      <c r="C34" s="539"/>
      <c r="D34" s="151"/>
      <c r="E34" s="655"/>
      <c r="F34" s="656"/>
      <c r="G34" s="641" t="s">
        <v>979</v>
      </c>
      <c r="H34" s="642"/>
      <c r="I34" s="653"/>
      <c r="J34" s="653"/>
      <c r="K34" s="653"/>
      <c r="L34" s="126"/>
      <c r="M34" s="126"/>
      <c r="N34" s="126"/>
      <c r="O34" s="135"/>
      <c r="P34" s="128"/>
      <c r="Q34" s="134"/>
    </row>
    <row r="35" spans="1:21" ht="15.6" customHeight="1">
      <c r="A35" s="527"/>
      <c r="B35" s="528"/>
      <c r="C35" s="529"/>
      <c r="D35" s="150"/>
      <c r="E35" s="649"/>
      <c r="F35" s="657"/>
      <c r="G35" s="641"/>
      <c r="H35" s="642"/>
      <c r="I35" s="653"/>
      <c r="J35" s="653"/>
      <c r="K35" s="653"/>
      <c r="L35" s="126"/>
      <c r="M35" s="126"/>
      <c r="N35" s="126"/>
      <c r="O35" s="135"/>
      <c r="P35" s="128"/>
      <c r="Q35" s="134"/>
      <c r="U35" s="68">
        <v>72800</v>
      </c>
    </row>
    <row r="36" spans="1:21" ht="15.6" customHeight="1">
      <c r="A36" s="530" t="s">
        <v>984</v>
      </c>
      <c r="B36" s="531"/>
      <c r="C36" s="532"/>
      <c r="D36" s="148"/>
      <c r="E36" s="658"/>
      <c r="F36" s="640"/>
      <c r="G36" s="659"/>
      <c r="H36" s="660"/>
      <c r="I36" s="661"/>
      <c r="J36" s="661"/>
      <c r="K36" s="661"/>
      <c r="L36" s="136"/>
      <c r="M36" s="136"/>
      <c r="N36" s="136"/>
      <c r="O36" s="137"/>
      <c r="P36" s="128"/>
      <c r="Q36" s="147" t="s">
        <v>995</v>
      </c>
      <c r="S36" s="138" t="s">
        <v>2</v>
      </c>
      <c r="U36" s="138">
        <f>U30-U35</f>
        <v>75457200</v>
      </c>
    </row>
    <row r="37" spans="1:21" ht="16.350000000000001" customHeight="1">
      <c r="A37" s="571"/>
      <c r="B37" s="571"/>
      <c r="C37" s="571"/>
      <c r="D37" s="571"/>
      <c r="E37" s="662"/>
      <c r="F37" s="662"/>
      <c r="G37" s="663"/>
      <c r="H37" s="664"/>
      <c r="I37" s="664"/>
      <c r="J37" s="664"/>
      <c r="K37" s="664"/>
      <c r="L37" s="572"/>
      <c r="M37" s="572"/>
      <c r="N37" s="572"/>
      <c r="O37" s="573"/>
      <c r="P37" s="572"/>
      <c r="Q37" s="573"/>
      <c r="S37" s="88" t="s">
        <v>2</v>
      </c>
      <c r="T37" s="88">
        <f>S26-U28</f>
        <v>83010200</v>
      </c>
      <c r="U37" s="138">
        <f>U36*0.1</f>
        <v>7545720</v>
      </c>
    </row>
    <row r="38" spans="1:21" s="139" customFormat="1" ht="16.5" hidden="1" customHeight="1">
      <c r="E38" s="665"/>
      <c r="F38" s="665"/>
      <c r="G38" s="665"/>
      <c r="H38" s="665"/>
      <c r="I38" s="665"/>
      <c r="J38" s="665"/>
      <c r="K38" s="665"/>
      <c r="O38" s="140" t="s">
        <v>985</v>
      </c>
      <c r="P38" s="141"/>
      <c r="Q38" s="142" t="e">
        <f>E30/SUM(E3,E7,E10)</f>
        <v>#DIV/0!</v>
      </c>
    </row>
    <row r="39" spans="1:21" s="139" customFormat="1" ht="16.5" customHeight="1">
      <c r="E39" s="665"/>
      <c r="F39" s="665"/>
      <c r="G39" s="665"/>
      <c r="H39" s="665"/>
      <c r="I39" s="665"/>
      <c r="J39" s="665"/>
      <c r="K39" s="665"/>
      <c r="U39" s="146">
        <f>SUM(U36:U38)</f>
        <v>83002920</v>
      </c>
    </row>
    <row r="40" spans="1:21" s="139" customFormat="1" ht="16.5" customHeight="1">
      <c r="E40" s="665"/>
      <c r="F40" s="665"/>
      <c r="G40" s="665"/>
      <c r="H40" s="665"/>
      <c r="I40" s="665"/>
      <c r="J40" s="665"/>
      <c r="K40" s="665"/>
    </row>
    <row r="41" spans="1:21" s="139" customFormat="1" ht="16.5" customHeight="1"/>
    <row r="42" spans="1:21" s="139" customFormat="1" ht="16.5" customHeight="1"/>
    <row r="43" spans="1:21" s="139" customFormat="1" ht="16.5" customHeight="1"/>
    <row r="44" spans="1:21" s="139" customFormat="1" ht="16.5" customHeight="1"/>
    <row r="45" spans="1:21" s="139" customFormat="1" ht="16.5" customHeight="1"/>
    <row r="46" spans="1:21" ht="16.5" customHeight="1"/>
    <row r="47" spans="1:21" ht="16.5" customHeight="1"/>
    <row r="50" spans="7:7">
      <c r="G50" s="115"/>
    </row>
  </sheetData>
  <mergeCells count="22">
    <mergeCell ref="A27:C27"/>
    <mergeCell ref="A26:C26"/>
    <mergeCell ref="A1:B1"/>
    <mergeCell ref="C1:G1"/>
    <mergeCell ref="I1:Q1"/>
    <mergeCell ref="A2:C2"/>
    <mergeCell ref="D2:F2"/>
    <mergeCell ref="G2:P2"/>
    <mergeCell ref="B3:B6"/>
    <mergeCell ref="B7:B9"/>
    <mergeCell ref="M19:O19"/>
    <mergeCell ref="B24:C24"/>
    <mergeCell ref="A25:C25"/>
    <mergeCell ref="A34:C34"/>
    <mergeCell ref="A35:C35"/>
    <mergeCell ref="A36:C36"/>
    <mergeCell ref="A28:C28"/>
    <mergeCell ref="A29:C29"/>
    <mergeCell ref="A30:C30"/>
    <mergeCell ref="A31:C31"/>
    <mergeCell ref="A32:C32"/>
    <mergeCell ref="A33:C33"/>
  </mergeCells>
  <phoneticPr fontId="4" type="noConversion"/>
  <printOptions horizontalCentered="1"/>
  <pageMargins left="0.74803149606299213" right="0.35433070866141736" top="0.9055118110236221" bottom="0.23622047244094491" header="0.51181102362204722" footer="0.19685039370078741"/>
  <pageSetup paperSize="9" scale="89" orientation="landscape" r:id="rId1"/>
  <headerFooter alignWithMargins="0">
    <oddHeader>&amp;C&amp;"굴림,굵게"&amp;16공    사    원    가    계    산    서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showGridLines="0" showZeros="0" topLeftCell="D1" zoomScaleNormal="100" workbookViewId="0">
      <pane ySplit="3" topLeftCell="A4" activePane="bottomLeft" state="frozen"/>
      <selection activeCell="A6" sqref="A6"/>
      <selection pane="bottomLeft" activeCell="D4" sqref="D4"/>
    </sheetView>
  </sheetViews>
  <sheetFormatPr defaultRowHeight="20.45" customHeight="1"/>
  <cols>
    <col min="1" max="1" width="5.77734375" style="603" hidden="1" customWidth="1"/>
    <col min="2" max="2" width="6.5546875" style="574" hidden="1" customWidth="1"/>
    <col min="3" max="3" width="13.6640625" style="574" hidden="1" customWidth="1"/>
    <col min="4" max="4" width="36.21875" style="574" customWidth="1"/>
    <col min="5" max="5" width="9.109375" style="603" hidden="1" customWidth="1"/>
    <col min="6" max="6" width="4.21875" style="12" customWidth="1"/>
    <col min="7" max="7" width="4.6640625" style="577" customWidth="1"/>
    <col min="8" max="8" width="13" style="577" customWidth="1"/>
    <col min="9" max="9" width="13.109375" style="577" customWidth="1"/>
    <col min="10" max="10" width="5.109375" style="577" hidden="1" customWidth="1"/>
    <col min="11" max="11" width="11.21875" style="577" bestFit="1" customWidth="1"/>
    <col min="12" max="12" width="11.5546875" style="577" customWidth="1"/>
    <col min="13" max="14" width="9.44140625" style="577" customWidth="1"/>
    <col min="15" max="15" width="8.77734375" style="577" hidden="1" customWidth="1"/>
    <col min="16" max="16" width="13.21875" style="577" customWidth="1"/>
    <col min="17" max="17" width="10.44140625" style="574" customWidth="1"/>
    <col min="18" max="16384" width="8.88671875" style="6"/>
  </cols>
  <sheetData>
    <row r="1" spans="1:27" ht="20.45" customHeight="1">
      <c r="B1" s="574" t="s">
        <v>742</v>
      </c>
      <c r="D1" s="604" t="s">
        <v>728</v>
      </c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AA1" s="6" t="s">
        <v>75</v>
      </c>
    </row>
    <row r="2" spans="1:27" s="160" customFormat="1" ht="20.45" customHeight="1">
      <c r="A2" s="546" t="s">
        <v>36</v>
      </c>
      <c r="B2" s="546" t="s">
        <v>21</v>
      </c>
      <c r="C2" s="548" t="s">
        <v>28</v>
      </c>
      <c r="D2" s="547" t="s">
        <v>41</v>
      </c>
      <c r="E2" s="549" t="s">
        <v>22</v>
      </c>
      <c r="F2" s="549" t="s">
        <v>0</v>
      </c>
      <c r="G2" s="550" t="s">
        <v>1</v>
      </c>
      <c r="H2" s="550" t="s">
        <v>23</v>
      </c>
      <c r="I2" s="550"/>
      <c r="J2" s="550" t="s">
        <v>24</v>
      </c>
      <c r="K2" s="550"/>
      <c r="L2" s="550"/>
      <c r="M2" s="550" t="s">
        <v>25</v>
      </c>
      <c r="N2" s="550"/>
      <c r="O2" s="158"/>
      <c r="P2" s="550" t="s">
        <v>29</v>
      </c>
      <c r="Q2" s="547" t="s">
        <v>27</v>
      </c>
    </row>
    <row r="3" spans="1:27" s="160" customFormat="1" ht="20.45" customHeight="1">
      <c r="A3" s="546"/>
      <c r="B3" s="546"/>
      <c r="C3" s="548"/>
      <c r="D3" s="547"/>
      <c r="E3" s="549"/>
      <c r="F3" s="549"/>
      <c r="G3" s="550"/>
      <c r="H3" s="158" t="s">
        <v>30</v>
      </c>
      <c r="I3" s="158" t="s">
        <v>31</v>
      </c>
      <c r="J3" s="158" t="s">
        <v>1</v>
      </c>
      <c r="K3" s="158" t="s">
        <v>30</v>
      </c>
      <c r="L3" s="158" t="s">
        <v>31</v>
      </c>
      <c r="M3" s="158" t="s">
        <v>32</v>
      </c>
      <c r="N3" s="158" t="s">
        <v>31</v>
      </c>
      <c r="O3" s="158" t="s">
        <v>33</v>
      </c>
      <c r="P3" s="550"/>
      <c r="Q3" s="547"/>
    </row>
    <row r="4" spans="1:27" ht="20.45" customHeight="1">
      <c r="B4" s="574" t="s">
        <v>336</v>
      </c>
      <c r="D4" s="666" t="s">
        <v>741</v>
      </c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8"/>
    </row>
    <row r="5" spans="1:27" ht="20.45" customHeight="1">
      <c r="B5" s="574" t="s">
        <v>738</v>
      </c>
      <c r="D5" s="579" t="s">
        <v>739</v>
      </c>
      <c r="E5" s="606"/>
      <c r="F5" s="159" t="s">
        <v>203</v>
      </c>
      <c r="G5" s="581">
        <v>1</v>
      </c>
      <c r="H5" s="581"/>
      <c r="I5" s="581"/>
      <c r="J5" s="581"/>
      <c r="K5" s="581"/>
      <c r="L5" s="581"/>
      <c r="M5" s="581"/>
      <c r="N5" s="581"/>
      <c r="O5" s="581"/>
      <c r="P5" s="581"/>
      <c r="Q5" s="579"/>
    </row>
    <row r="6" spans="1:27" ht="20.45" customHeight="1">
      <c r="D6" s="579"/>
      <c r="E6" s="606"/>
      <c r="F6" s="159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79"/>
    </row>
    <row r="7" spans="1:27" ht="20.45" customHeight="1">
      <c r="D7" s="579"/>
      <c r="E7" s="606"/>
      <c r="F7" s="159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79"/>
    </row>
    <row r="8" spans="1:27" ht="20.45" customHeight="1">
      <c r="D8" s="579"/>
      <c r="E8" s="606"/>
      <c r="F8" s="159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79"/>
    </row>
    <row r="9" spans="1:27" ht="20.45" customHeight="1">
      <c r="D9" s="579"/>
      <c r="E9" s="606"/>
      <c r="F9" s="159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79"/>
    </row>
    <row r="10" spans="1:27" ht="20.45" customHeight="1">
      <c r="D10" s="579"/>
      <c r="E10" s="606"/>
      <c r="F10" s="159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79"/>
    </row>
    <row r="11" spans="1:27" ht="20.45" customHeight="1">
      <c r="D11" s="579"/>
      <c r="E11" s="606"/>
      <c r="F11" s="159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79"/>
    </row>
    <row r="12" spans="1:27" ht="20.45" customHeight="1">
      <c r="D12" s="579"/>
      <c r="E12" s="606"/>
      <c r="F12" s="159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79"/>
    </row>
    <row r="13" spans="1:27" ht="20.45" customHeight="1">
      <c r="D13" s="579"/>
      <c r="E13" s="606"/>
      <c r="F13" s="159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79"/>
    </row>
    <row r="14" spans="1:27" ht="20.45" customHeight="1">
      <c r="D14" s="579"/>
      <c r="E14" s="606"/>
      <c r="F14" s="159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79"/>
    </row>
    <row r="15" spans="1:27" ht="20.45" customHeight="1">
      <c r="D15" s="579"/>
      <c r="E15" s="606"/>
      <c r="F15" s="159"/>
      <c r="G15" s="581"/>
      <c r="H15" s="581"/>
      <c r="I15" s="581"/>
      <c r="J15" s="581"/>
      <c r="K15" s="581"/>
      <c r="L15" s="581"/>
      <c r="M15" s="581"/>
      <c r="N15" s="581"/>
      <c r="O15" s="581"/>
      <c r="P15" s="581"/>
      <c r="Q15" s="579"/>
    </row>
    <row r="16" spans="1:27" ht="20.45" customHeight="1">
      <c r="D16" s="579"/>
      <c r="E16" s="606"/>
      <c r="F16" s="159"/>
      <c r="G16" s="581"/>
      <c r="H16" s="581"/>
      <c r="I16" s="581"/>
      <c r="J16" s="581"/>
      <c r="K16" s="581"/>
      <c r="L16" s="581"/>
      <c r="M16" s="581"/>
      <c r="N16" s="581"/>
      <c r="O16" s="581"/>
      <c r="P16" s="581"/>
      <c r="Q16" s="579"/>
    </row>
    <row r="17" spans="2:17" ht="20.45" customHeight="1">
      <c r="D17" s="579"/>
      <c r="E17" s="606"/>
      <c r="F17" s="159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79"/>
    </row>
    <row r="18" spans="2:17" ht="20.45" customHeight="1">
      <c r="D18" s="579"/>
      <c r="E18" s="606"/>
      <c r="F18" s="159"/>
      <c r="G18" s="581"/>
      <c r="H18" s="581"/>
      <c r="I18" s="581"/>
      <c r="J18" s="581"/>
      <c r="K18" s="581"/>
      <c r="L18" s="581"/>
      <c r="M18" s="581"/>
      <c r="N18" s="581"/>
      <c r="O18" s="581"/>
      <c r="P18" s="581"/>
      <c r="Q18" s="579"/>
    </row>
    <row r="19" spans="2:17" ht="20.45" customHeight="1">
      <c r="D19" s="579"/>
      <c r="E19" s="606"/>
      <c r="F19" s="159"/>
      <c r="G19" s="581"/>
      <c r="H19" s="581"/>
      <c r="I19" s="581"/>
      <c r="J19" s="581"/>
      <c r="K19" s="581"/>
      <c r="L19" s="581"/>
      <c r="M19" s="581"/>
      <c r="N19" s="581"/>
      <c r="O19" s="581"/>
      <c r="P19" s="581"/>
      <c r="Q19" s="579"/>
    </row>
    <row r="20" spans="2:17" ht="20.45" customHeight="1">
      <c r="D20" s="579"/>
      <c r="E20" s="606"/>
      <c r="F20" s="159"/>
      <c r="G20" s="581"/>
      <c r="H20" s="581"/>
      <c r="I20" s="581"/>
      <c r="J20" s="581"/>
      <c r="K20" s="581"/>
      <c r="L20" s="581"/>
      <c r="M20" s="581"/>
      <c r="N20" s="581"/>
      <c r="O20" s="581"/>
      <c r="P20" s="581"/>
      <c r="Q20" s="579"/>
    </row>
    <row r="21" spans="2:17" ht="20.45" customHeight="1">
      <c r="D21" s="579"/>
      <c r="E21" s="606"/>
      <c r="F21" s="159"/>
      <c r="G21" s="581"/>
      <c r="H21" s="581"/>
      <c r="I21" s="581"/>
      <c r="J21" s="581"/>
      <c r="K21" s="581"/>
      <c r="L21" s="581"/>
      <c r="M21" s="581"/>
      <c r="N21" s="581"/>
      <c r="O21" s="581"/>
      <c r="P21" s="581"/>
      <c r="Q21" s="579"/>
    </row>
    <row r="22" spans="2:17" ht="20.45" customHeight="1">
      <c r="D22" s="579"/>
      <c r="E22" s="606"/>
      <c r="F22" s="159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79"/>
    </row>
    <row r="23" spans="2:17" ht="20.45" customHeight="1">
      <c r="D23" s="579"/>
      <c r="E23" s="606"/>
      <c r="F23" s="159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79"/>
    </row>
    <row r="24" spans="2:17" ht="20.45" customHeight="1">
      <c r="D24" s="579"/>
      <c r="E24" s="606"/>
      <c r="F24" s="159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79"/>
    </row>
    <row r="25" spans="2:17" ht="20.45" customHeight="1">
      <c r="D25" s="579"/>
      <c r="E25" s="606"/>
      <c r="F25" s="159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79"/>
    </row>
    <row r="26" spans="2:17" ht="20.45" customHeight="1">
      <c r="D26" s="579"/>
      <c r="E26" s="606"/>
      <c r="F26" s="159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79"/>
    </row>
    <row r="27" spans="2:17" ht="20.45" customHeight="1">
      <c r="D27" s="579"/>
      <c r="E27" s="606"/>
      <c r="F27" s="159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79"/>
    </row>
    <row r="28" spans="2:17" ht="20.45" customHeight="1">
      <c r="D28" s="579"/>
      <c r="E28" s="606"/>
      <c r="F28" s="159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79"/>
    </row>
    <row r="29" spans="2:17" ht="20.45" customHeight="1">
      <c r="C29" s="574" t="s">
        <v>740</v>
      </c>
      <c r="D29" s="579" t="s">
        <v>550</v>
      </c>
      <c r="E29" s="606"/>
      <c r="F29" s="159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79"/>
    </row>
    <row r="30" spans="2:17" ht="20.45" customHeight="1">
      <c r="B30" s="574" t="s">
        <v>336</v>
      </c>
      <c r="D30" s="666" t="s">
        <v>739</v>
      </c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7"/>
      <c r="P30" s="667"/>
      <c r="Q30" s="668"/>
    </row>
    <row r="31" spans="2:17" ht="20.45" customHeight="1">
      <c r="B31" s="574" t="s">
        <v>729</v>
      </c>
      <c r="D31" s="579" t="s">
        <v>80</v>
      </c>
      <c r="E31" s="606"/>
      <c r="F31" s="159" t="s">
        <v>203</v>
      </c>
      <c r="G31" s="581">
        <v>1</v>
      </c>
      <c r="H31" s="581"/>
      <c r="I31" s="581"/>
      <c r="J31" s="581"/>
      <c r="K31" s="581"/>
      <c r="L31" s="581"/>
      <c r="M31" s="581"/>
      <c r="N31" s="581"/>
      <c r="O31" s="581"/>
      <c r="P31" s="581"/>
      <c r="Q31" s="579"/>
    </row>
    <row r="32" spans="2:17" ht="20.45" customHeight="1">
      <c r="B32" s="574" t="s">
        <v>730</v>
      </c>
      <c r="D32" s="579" t="s">
        <v>81</v>
      </c>
      <c r="E32" s="606"/>
      <c r="F32" s="159" t="s">
        <v>203</v>
      </c>
      <c r="G32" s="581">
        <v>1</v>
      </c>
      <c r="H32" s="581"/>
      <c r="I32" s="581"/>
      <c r="J32" s="581"/>
      <c r="K32" s="581"/>
      <c r="L32" s="581"/>
      <c r="M32" s="581"/>
      <c r="N32" s="581"/>
      <c r="O32" s="581"/>
      <c r="P32" s="581"/>
      <c r="Q32" s="579"/>
    </row>
    <row r="33" spans="2:17" ht="20.45" customHeight="1">
      <c r="B33" s="574" t="s">
        <v>731</v>
      </c>
      <c r="D33" s="579" t="s">
        <v>82</v>
      </c>
      <c r="E33" s="606"/>
      <c r="F33" s="159" t="s">
        <v>203</v>
      </c>
      <c r="G33" s="581">
        <v>1</v>
      </c>
      <c r="H33" s="581"/>
      <c r="I33" s="581"/>
      <c r="J33" s="581"/>
      <c r="K33" s="581"/>
      <c r="L33" s="581"/>
      <c r="M33" s="581"/>
      <c r="N33" s="581"/>
      <c r="O33" s="581"/>
      <c r="P33" s="581"/>
      <c r="Q33" s="579"/>
    </row>
    <row r="34" spans="2:17" ht="20.45" customHeight="1">
      <c r="B34" s="574" t="s">
        <v>732</v>
      </c>
      <c r="D34" s="579" t="s">
        <v>83</v>
      </c>
      <c r="E34" s="606"/>
      <c r="F34" s="159" t="s">
        <v>203</v>
      </c>
      <c r="G34" s="581">
        <v>1</v>
      </c>
      <c r="H34" s="581"/>
      <c r="I34" s="581"/>
      <c r="J34" s="581"/>
      <c r="K34" s="581"/>
      <c r="L34" s="581"/>
      <c r="M34" s="581"/>
      <c r="N34" s="581"/>
      <c r="O34" s="581"/>
      <c r="P34" s="581"/>
      <c r="Q34" s="579"/>
    </row>
    <row r="35" spans="2:17" ht="20.45" customHeight="1">
      <c r="D35" s="579"/>
      <c r="E35" s="606"/>
      <c r="F35" s="159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79"/>
    </row>
    <row r="36" spans="2:17" ht="20.45" customHeight="1">
      <c r="D36" s="579"/>
      <c r="E36" s="606"/>
      <c r="F36" s="159"/>
      <c r="G36" s="581"/>
      <c r="H36" s="581"/>
      <c r="I36" s="581"/>
      <c r="J36" s="581"/>
      <c r="K36" s="581"/>
      <c r="L36" s="581"/>
      <c r="M36" s="581"/>
      <c r="N36" s="581"/>
      <c r="O36" s="581"/>
      <c r="P36" s="581"/>
      <c r="Q36" s="579"/>
    </row>
    <row r="37" spans="2:17" ht="20.45" customHeight="1">
      <c r="D37" s="579"/>
      <c r="E37" s="606"/>
      <c r="F37" s="159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79"/>
    </row>
    <row r="38" spans="2:17" ht="20.45" customHeight="1">
      <c r="D38" s="579"/>
      <c r="E38" s="606"/>
      <c r="F38" s="159"/>
      <c r="G38" s="581"/>
      <c r="H38" s="581"/>
      <c r="I38" s="581"/>
      <c r="J38" s="581"/>
      <c r="K38" s="581"/>
      <c r="L38" s="581"/>
      <c r="M38" s="581"/>
      <c r="N38" s="581"/>
      <c r="O38" s="581"/>
      <c r="P38" s="581"/>
      <c r="Q38" s="579"/>
    </row>
    <row r="39" spans="2:17" ht="20.45" customHeight="1">
      <c r="D39" s="579"/>
      <c r="E39" s="606"/>
      <c r="F39" s="159"/>
      <c r="G39" s="581"/>
      <c r="H39" s="581"/>
      <c r="I39" s="581"/>
      <c r="J39" s="581"/>
      <c r="K39" s="581"/>
      <c r="L39" s="581"/>
      <c r="M39" s="581"/>
      <c r="N39" s="581"/>
      <c r="O39" s="581"/>
      <c r="P39" s="581"/>
      <c r="Q39" s="579"/>
    </row>
    <row r="40" spans="2:17" ht="20.45" customHeight="1">
      <c r="D40" s="579"/>
      <c r="E40" s="606"/>
      <c r="F40" s="159"/>
      <c r="G40" s="581"/>
      <c r="H40" s="581"/>
      <c r="I40" s="581"/>
      <c r="J40" s="581"/>
      <c r="K40" s="581"/>
      <c r="L40" s="581"/>
      <c r="M40" s="581"/>
      <c r="N40" s="581"/>
      <c r="O40" s="581"/>
      <c r="P40" s="581"/>
      <c r="Q40" s="579"/>
    </row>
    <row r="41" spans="2:17" ht="20.45" customHeight="1">
      <c r="D41" s="579"/>
      <c r="E41" s="606"/>
      <c r="F41" s="159"/>
      <c r="G41" s="581"/>
      <c r="H41" s="581"/>
      <c r="I41" s="581"/>
      <c r="J41" s="581"/>
      <c r="K41" s="581"/>
      <c r="L41" s="581"/>
      <c r="M41" s="581"/>
      <c r="N41" s="581"/>
      <c r="O41" s="581"/>
      <c r="P41" s="581"/>
      <c r="Q41" s="579"/>
    </row>
    <row r="42" spans="2:17" ht="20.45" customHeight="1">
      <c r="D42" s="579"/>
      <c r="E42" s="606"/>
      <c r="F42" s="159"/>
      <c r="G42" s="581"/>
      <c r="H42" s="581"/>
      <c r="I42" s="581"/>
      <c r="J42" s="581"/>
      <c r="K42" s="581"/>
      <c r="L42" s="581"/>
      <c r="M42" s="581"/>
      <c r="N42" s="581"/>
      <c r="O42" s="581"/>
      <c r="P42" s="581"/>
      <c r="Q42" s="579"/>
    </row>
    <row r="43" spans="2:17" ht="20.45" customHeight="1">
      <c r="D43" s="579"/>
      <c r="E43" s="606"/>
      <c r="F43" s="159"/>
      <c r="G43" s="581"/>
      <c r="H43" s="581"/>
      <c r="I43" s="581"/>
      <c r="J43" s="581"/>
      <c r="K43" s="581"/>
      <c r="L43" s="581"/>
      <c r="M43" s="581"/>
      <c r="N43" s="581"/>
      <c r="O43" s="581"/>
      <c r="P43" s="581"/>
      <c r="Q43" s="579"/>
    </row>
    <row r="44" spans="2:17" ht="20.45" customHeight="1">
      <c r="D44" s="579"/>
      <c r="E44" s="606"/>
      <c r="F44" s="159"/>
      <c r="G44" s="581"/>
      <c r="H44" s="581"/>
      <c r="I44" s="581"/>
      <c r="J44" s="581"/>
      <c r="K44" s="581"/>
      <c r="L44" s="581"/>
      <c r="M44" s="581"/>
      <c r="N44" s="581"/>
      <c r="O44" s="581"/>
      <c r="P44" s="581"/>
      <c r="Q44" s="579"/>
    </row>
    <row r="45" spans="2:17" ht="20.45" customHeight="1">
      <c r="D45" s="579"/>
      <c r="E45" s="606"/>
      <c r="F45" s="159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79"/>
    </row>
    <row r="46" spans="2:17" ht="20.45" customHeight="1">
      <c r="D46" s="579"/>
      <c r="E46" s="606"/>
      <c r="F46" s="159"/>
      <c r="G46" s="581"/>
      <c r="H46" s="581"/>
      <c r="I46" s="581"/>
      <c r="J46" s="581"/>
      <c r="K46" s="581"/>
      <c r="L46" s="581"/>
      <c r="M46" s="581"/>
      <c r="N46" s="581"/>
      <c r="O46" s="581"/>
      <c r="P46" s="581"/>
      <c r="Q46" s="579"/>
    </row>
    <row r="47" spans="2:17" ht="20.45" customHeight="1">
      <c r="D47" s="579"/>
      <c r="E47" s="606"/>
      <c r="F47" s="159"/>
      <c r="G47" s="581"/>
      <c r="H47" s="581"/>
      <c r="I47" s="581"/>
      <c r="J47" s="581"/>
      <c r="K47" s="581"/>
      <c r="L47" s="581"/>
      <c r="M47" s="581"/>
      <c r="N47" s="581"/>
      <c r="O47" s="581"/>
      <c r="P47" s="581"/>
      <c r="Q47" s="579"/>
    </row>
    <row r="48" spans="2:17" ht="20.45" customHeight="1">
      <c r="D48" s="579"/>
      <c r="E48" s="606"/>
      <c r="F48" s="159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79"/>
    </row>
    <row r="49" spans="2:17" ht="20.45" customHeight="1">
      <c r="D49" s="579"/>
      <c r="E49" s="606"/>
      <c r="F49" s="159"/>
      <c r="G49" s="581"/>
      <c r="H49" s="581"/>
      <c r="I49" s="581"/>
      <c r="J49" s="581"/>
      <c r="K49" s="581"/>
      <c r="L49" s="581"/>
      <c r="M49" s="581"/>
      <c r="N49" s="581"/>
      <c r="O49" s="581"/>
      <c r="P49" s="581"/>
      <c r="Q49" s="579"/>
    </row>
    <row r="50" spans="2:17" ht="20.45" customHeight="1">
      <c r="D50" s="579"/>
      <c r="E50" s="606"/>
      <c r="F50" s="159"/>
      <c r="G50" s="581"/>
      <c r="H50" s="581"/>
      <c r="I50" s="581"/>
      <c r="J50" s="581"/>
      <c r="K50" s="581"/>
      <c r="L50" s="581"/>
      <c r="M50" s="581"/>
      <c r="N50" s="581"/>
      <c r="O50" s="581"/>
      <c r="P50" s="581"/>
      <c r="Q50" s="579"/>
    </row>
    <row r="51" spans="2:17" ht="20.45" customHeight="1">
      <c r="D51" s="579"/>
      <c r="E51" s="606"/>
      <c r="F51" s="159"/>
      <c r="G51" s="581"/>
      <c r="H51" s="581"/>
      <c r="I51" s="581"/>
      <c r="J51" s="581"/>
      <c r="K51" s="581"/>
      <c r="L51" s="581"/>
      <c r="M51" s="581"/>
      <c r="N51" s="581"/>
      <c r="O51" s="581"/>
      <c r="P51" s="581"/>
      <c r="Q51" s="579"/>
    </row>
    <row r="52" spans="2:17" ht="20.45" customHeight="1">
      <c r="D52" s="579"/>
      <c r="E52" s="606"/>
      <c r="F52" s="159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579"/>
    </row>
    <row r="53" spans="2:17" ht="20.45" customHeight="1">
      <c r="D53" s="579"/>
      <c r="E53" s="606"/>
      <c r="F53" s="159"/>
      <c r="G53" s="581"/>
      <c r="H53" s="581"/>
      <c r="I53" s="581"/>
      <c r="J53" s="581"/>
      <c r="K53" s="581"/>
      <c r="L53" s="581"/>
      <c r="M53" s="581"/>
      <c r="N53" s="581"/>
      <c r="O53" s="581"/>
      <c r="P53" s="581"/>
      <c r="Q53" s="579"/>
    </row>
    <row r="54" spans="2:17" ht="20.45" customHeight="1">
      <c r="D54" s="579"/>
      <c r="E54" s="606"/>
      <c r="F54" s="159"/>
      <c r="G54" s="581"/>
      <c r="H54" s="581"/>
      <c r="I54" s="581"/>
      <c r="J54" s="581"/>
      <c r="K54" s="581"/>
      <c r="L54" s="581"/>
      <c r="M54" s="581"/>
      <c r="N54" s="581"/>
      <c r="O54" s="581"/>
      <c r="P54" s="581"/>
      <c r="Q54" s="579"/>
    </row>
    <row r="55" spans="2:17" ht="20.45" customHeight="1">
      <c r="B55" s="574" t="s">
        <v>738</v>
      </c>
      <c r="C55" s="574" t="s">
        <v>740</v>
      </c>
      <c r="D55" s="579" t="s">
        <v>550</v>
      </c>
      <c r="E55" s="606"/>
      <c r="F55" s="159"/>
      <c r="G55" s="581"/>
      <c r="H55" s="581"/>
      <c r="I55" s="581"/>
      <c r="J55" s="581"/>
      <c r="K55" s="581"/>
      <c r="L55" s="581"/>
      <c r="M55" s="581"/>
      <c r="N55" s="581"/>
      <c r="O55" s="581"/>
      <c r="P55" s="581"/>
      <c r="Q55" s="579"/>
    </row>
  </sheetData>
  <mergeCells count="13">
    <mergeCell ref="J2:L2"/>
    <mergeCell ref="M2:N2"/>
    <mergeCell ref="D1:Q1"/>
    <mergeCell ref="A2:A3"/>
    <mergeCell ref="Q2:Q3"/>
    <mergeCell ref="B2:B3"/>
    <mergeCell ref="C2:C3"/>
    <mergeCell ref="E2:E3"/>
    <mergeCell ref="F2:F3"/>
    <mergeCell ref="G2:G3"/>
    <mergeCell ref="H2:I2"/>
    <mergeCell ref="P2:P3"/>
    <mergeCell ref="D2:D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0"/>
  <sheetViews>
    <sheetView showGridLines="0" showZeros="0" topLeftCell="D1" workbookViewId="0">
      <pane ySplit="3" topLeftCell="A4" activePane="bottomLeft" state="frozen"/>
      <selection activeCell="A6" sqref="A6"/>
      <selection pane="bottomLeft" activeCell="D4" sqref="D4"/>
    </sheetView>
  </sheetViews>
  <sheetFormatPr defaultRowHeight="23.1" customHeight="1"/>
  <cols>
    <col min="1" max="1" width="12.109375" style="574" hidden="1" customWidth="1"/>
    <col min="2" max="2" width="17.44140625" style="574" hidden="1" customWidth="1"/>
    <col min="3" max="3" width="20.6640625" style="574" hidden="1" customWidth="1"/>
    <col min="4" max="4" width="24.33203125" style="574" customWidth="1"/>
    <col min="5" max="5" width="25.33203125" style="574" customWidth="1"/>
    <col min="6" max="6" width="4.21875" style="12" customWidth="1"/>
    <col min="7" max="7" width="10" style="603" customWidth="1"/>
    <col min="8" max="8" width="13" style="577" customWidth="1"/>
    <col min="9" max="9" width="13.21875" style="577" customWidth="1"/>
    <col min="10" max="10" width="5.5546875" style="577" hidden="1" customWidth="1"/>
    <col min="11" max="11" width="10.44140625" style="577" customWidth="1"/>
    <col min="12" max="12" width="11.77734375" style="577" customWidth="1"/>
    <col min="13" max="13" width="8.44140625" style="577" customWidth="1"/>
    <col min="14" max="14" width="9.109375" style="577" customWidth="1"/>
    <col min="15" max="15" width="6" style="577" hidden="1" customWidth="1"/>
    <col min="16" max="16" width="13" style="577" customWidth="1"/>
    <col min="17" max="17" width="11.109375" style="574" customWidth="1"/>
    <col min="18" max="18" width="0" style="6" hidden="1" customWidth="1"/>
    <col min="19" max="19" width="12" style="6" hidden="1" customWidth="1"/>
    <col min="20" max="20" width="0" style="6" hidden="1" customWidth="1"/>
    <col min="21" max="21" width="11.5546875" style="6" hidden="1" customWidth="1"/>
    <col min="22" max="26" width="0" style="6" hidden="1" customWidth="1"/>
    <col min="27" max="31" width="11.77734375" style="577" hidden="1" customWidth="1"/>
    <col min="32" max="16384" width="8.88671875" style="6"/>
  </cols>
  <sheetData>
    <row r="1" spans="1:31" ht="23.1" customHeight="1">
      <c r="B1" s="574" t="s">
        <v>737</v>
      </c>
      <c r="D1" s="575" t="s">
        <v>728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W1" s="553" t="s">
        <v>45</v>
      </c>
      <c r="X1" s="553"/>
      <c r="Y1" s="553"/>
      <c r="Z1" s="160"/>
      <c r="AA1" s="160" t="s">
        <v>50</v>
      </c>
      <c r="AB1" s="160"/>
      <c r="AC1" s="160"/>
      <c r="AD1" s="160"/>
      <c r="AE1" s="160"/>
    </row>
    <row r="2" spans="1:31" s="160" customFormat="1" ht="23.1" customHeight="1">
      <c r="A2" s="546" t="s">
        <v>35</v>
      </c>
      <c r="B2" s="546" t="s">
        <v>21</v>
      </c>
      <c r="C2" s="548" t="s">
        <v>19</v>
      </c>
      <c r="D2" s="547" t="s">
        <v>42</v>
      </c>
      <c r="E2" s="547" t="s">
        <v>43</v>
      </c>
      <c r="F2" s="549" t="s">
        <v>0</v>
      </c>
      <c r="G2" s="549" t="s">
        <v>1</v>
      </c>
      <c r="H2" s="550" t="s">
        <v>23</v>
      </c>
      <c r="I2" s="550"/>
      <c r="J2" s="550" t="s">
        <v>24</v>
      </c>
      <c r="K2" s="550"/>
      <c r="L2" s="550"/>
      <c r="M2" s="550" t="s">
        <v>25</v>
      </c>
      <c r="N2" s="550"/>
      <c r="O2" s="158"/>
      <c r="P2" s="550" t="s">
        <v>29</v>
      </c>
      <c r="Q2" s="547" t="s">
        <v>27</v>
      </c>
      <c r="W2" s="160" t="s">
        <v>46</v>
      </c>
      <c r="X2" s="160" t="s">
        <v>47</v>
      </c>
      <c r="Y2" s="160" t="s">
        <v>48</v>
      </c>
      <c r="Z2" s="160" t="s">
        <v>49</v>
      </c>
      <c r="AA2" s="23" t="s">
        <v>70</v>
      </c>
      <c r="AB2" s="23" t="s">
        <v>69</v>
      </c>
      <c r="AC2" s="23" t="s">
        <v>51</v>
      </c>
      <c r="AD2" s="23" t="s">
        <v>53</v>
      </c>
      <c r="AE2" s="23" t="s">
        <v>52</v>
      </c>
    </row>
    <row r="3" spans="1:31" s="160" customFormat="1" ht="23.1" customHeight="1">
      <c r="A3" s="546"/>
      <c r="B3" s="546"/>
      <c r="C3" s="548"/>
      <c r="D3" s="547"/>
      <c r="E3" s="547"/>
      <c r="F3" s="549"/>
      <c r="G3" s="549"/>
      <c r="H3" s="158" t="s">
        <v>30</v>
      </c>
      <c r="I3" s="158" t="s">
        <v>31</v>
      </c>
      <c r="J3" s="158" t="s">
        <v>1</v>
      </c>
      <c r="K3" s="158" t="s">
        <v>30</v>
      </c>
      <c r="L3" s="158" t="s">
        <v>31</v>
      </c>
      <c r="M3" s="158" t="s">
        <v>32</v>
      </c>
      <c r="N3" s="158" t="s">
        <v>31</v>
      </c>
      <c r="O3" s="158" t="s">
        <v>33</v>
      </c>
      <c r="P3" s="550"/>
      <c r="Q3" s="547"/>
      <c r="W3" s="6"/>
      <c r="X3" s="6"/>
      <c r="Y3" s="6"/>
      <c r="Z3" s="6"/>
      <c r="AA3" s="577"/>
      <c r="AB3" s="577"/>
      <c r="AC3" s="577"/>
      <c r="AD3" s="577">
        <f>IF(옵션!$C$11 =0, "1", 옵션!$C$11)</f>
        <v>1</v>
      </c>
      <c r="AE3" s="577">
        <f>IF(옵션!$C$12 =0, "1", 옵션!$C$12)</f>
        <v>1</v>
      </c>
    </row>
    <row r="4" spans="1:31" ht="23.1" customHeight="1">
      <c r="B4" s="574" t="s">
        <v>336</v>
      </c>
      <c r="D4" s="669" t="s">
        <v>733</v>
      </c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1"/>
    </row>
    <row r="5" spans="1:31" ht="23.1" customHeight="1">
      <c r="A5" s="574" t="s">
        <v>338</v>
      </c>
      <c r="B5" s="574" t="s">
        <v>729</v>
      </c>
      <c r="C5" s="574" t="s">
        <v>339</v>
      </c>
      <c r="D5" s="588" t="s">
        <v>168</v>
      </c>
      <c r="E5" s="588" t="s">
        <v>169</v>
      </c>
      <c r="F5" s="589" t="s">
        <v>87</v>
      </c>
      <c r="G5" s="590">
        <v>200</v>
      </c>
      <c r="H5" s="591"/>
      <c r="I5" s="592"/>
      <c r="J5" s="591"/>
      <c r="K5" s="591"/>
      <c r="L5" s="592"/>
      <c r="M5" s="591"/>
      <c r="N5" s="592"/>
      <c r="O5" s="591"/>
      <c r="P5" s="591"/>
      <c r="Q5" s="588"/>
      <c r="AC5" s="577">
        <f>G5*H5</f>
        <v>0</v>
      </c>
    </row>
    <row r="6" spans="1:31" ht="23.1" customHeight="1">
      <c r="A6" s="574" t="s">
        <v>341</v>
      </c>
      <c r="B6" s="574" t="s">
        <v>729</v>
      </c>
      <c r="C6" s="574" t="s">
        <v>342</v>
      </c>
      <c r="D6" s="588" t="s">
        <v>168</v>
      </c>
      <c r="E6" s="588" t="s">
        <v>171</v>
      </c>
      <c r="F6" s="589" t="s">
        <v>87</v>
      </c>
      <c r="G6" s="590">
        <v>5</v>
      </c>
      <c r="H6" s="591"/>
      <c r="I6" s="592"/>
      <c r="J6" s="591"/>
      <c r="K6" s="591"/>
      <c r="L6" s="592"/>
      <c r="M6" s="591"/>
      <c r="N6" s="592"/>
      <c r="O6" s="591"/>
      <c r="P6" s="591"/>
      <c r="Q6" s="588"/>
      <c r="AC6" s="577">
        <f>G6*H6</f>
        <v>0</v>
      </c>
    </row>
    <row r="7" spans="1:31" ht="23.1" customHeight="1">
      <c r="A7" s="574" t="s">
        <v>344</v>
      </c>
      <c r="B7" s="574" t="s">
        <v>729</v>
      </c>
      <c r="C7" s="574" t="s">
        <v>345</v>
      </c>
      <c r="D7" s="588" t="s">
        <v>168</v>
      </c>
      <c r="E7" s="588" t="s">
        <v>173</v>
      </c>
      <c r="F7" s="589" t="s">
        <v>87</v>
      </c>
      <c r="G7" s="590">
        <v>21</v>
      </c>
      <c r="H7" s="591"/>
      <c r="I7" s="592"/>
      <c r="J7" s="591"/>
      <c r="K7" s="591"/>
      <c r="L7" s="592"/>
      <c r="M7" s="591"/>
      <c r="N7" s="592"/>
      <c r="O7" s="591"/>
      <c r="P7" s="591"/>
      <c r="Q7" s="588"/>
      <c r="AC7" s="577">
        <f>G7*H7</f>
        <v>0</v>
      </c>
    </row>
    <row r="8" spans="1:31" ht="23.1" customHeight="1">
      <c r="A8" s="574" t="s">
        <v>292</v>
      </c>
      <c r="B8" s="574" t="s">
        <v>729</v>
      </c>
      <c r="C8" s="574" t="s">
        <v>181</v>
      </c>
      <c r="D8" s="588" t="s">
        <v>168</v>
      </c>
      <c r="E8" s="588" t="s">
        <v>182</v>
      </c>
      <c r="F8" s="589" t="s">
        <v>132</v>
      </c>
      <c r="G8" s="590">
        <v>6</v>
      </c>
      <c r="H8" s="591"/>
      <c r="I8" s="592"/>
      <c r="J8" s="591"/>
      <c r="K8" s="591"/>
      <c r="L8" s="592"/>
      <c r="M8" s="591"/>
      <c r="N8" s="592"/>
      <c r="O8" s="591"/>
      <c r="P8" s="591"/>
      <c r="Q8" s="588"/>
    </row>
    <row r="9" spans="1:31" ht="23.1" customHeight="1">
      <c r="A9" s="574" t="s">
        <v>289</v>
      </c>
      <c r="B9" s="574" t="s">
        <v>729</v>
      </c>
      <c r="C9" s="574" t="s">
        <v>174</v>
      </c>
      <c r="D9" s="588" t="s">
        <v>175</v>
      </c>
      <c r="E9" s="588" t="s">
        <v>176</v>
      </c>
      <c r="F9" s="589" t="s">
        <v>132</v>
      </c>
      <c r="G9" s="590">
        <v>95</v>
      </c>
      <c r="H9" s="591"/>
      <c r="I9" s="592"/>
      <c r="J9" s="591"/>
      <c r="K9" s="591"/>
      <c r="L9" s="592"/>
      <c r="M9" s="591"/>
      <c r="N9" s="592"/>
      <c r="O9" s="591"/>
      <c r="P9" s="591"/>
      <c r="Q9" s="588"/>
    </row>
    <row r="10" spans="1:31" ht="23.1" customHeight="1">
      <c r="A10" s="574" t="s">
        <v>290</v>
      </c>
      <c r="B10" s="574" t="s">
        <v>729</v>
      </c>
      <c r="C10" s="574" t="s">
        <v>177</v>
      </c>
      <c r="D10" s="588" t="s">
        <v>175</v>
      </c>
      <c r="E10" s="588" t="s">
        <v>178</v>
      </c>
      <c r="F10" s="589" t="s">
        <v>132</v>
      </c>
      <c r="G10" s="590">
        <v>1</v>
      </c>
      <c r="H10" s="591"/>
      <c r="I10" s="592"/>
      <c r="J10" s="591"/>
      <c r="K10" s="591"/>
      <c r="L10" s="592"/>
      <c r="M10" s="591"/>
      <c r="N10" s="592"/>
      <c r="O10" s="591"/>
      <c r="P10" s="591"/>
      <c r="Q10" s="588"/>
    </row>
    <row r="11" spans="1:31" ht="23.1" customHeight="1">
      <c r="A11" s="574" t="s">
        <v>291</v>
      </c>
      <c r="B11" s="574" t="s">
        <v>729</v>
      </c>
      <c r="C11" s="574" t="s">
        <v>179</v>
      </c>
      <c r="D11" s="588" t="s">
        <v>175</v>
      </c>
      <c r="E11" s="588" t="s">
        <v>180</v>
      </c>
      <c r="F11" s="589" t="s">
        <v>132</v>
      </c>
      <c r="G11" s="590">
        <v>5</v>
      </c>
      <c r="H11" s="591"/>
      <c r="I11" s="592"/>
      <c r="J11" s="591"/>
      <c r="K11" s="591"/>
      <c r="L11" s="592"/>
      <c r="M11" s="591"/>
      <c r="N11" s="592"/>
      <c r="O11" s="591"/>
      <c r="P11" s="591"/>
      <c r="Q11" s="588"/>
    </row>
    <row r="12" spans="1:31" ht="23.1" customHeight="1">
      <c r="A12" s="574" t="s">
        <v>323</v>
      </c>
      <c r="B12" s="574" t="s">
        <v>729</v>
      </c>
      <c r="C12" s="574" t="s">
        <v>183</v>
      </c>
      <c r="D12" s="588" t="s">
        <v>175</v>
      </c>
      <c r="E12" s="588" t="s">
        <v>233</v>
      </c>
      <c r="F12" s="589" t="s">
        <v>132</v>
      </c>
      <c r="G12" s="590">
        <v>208</v>
      </c>
      <c r="H12" s="591"/>
      <c r="I12" s="592"/>
      <c r="J12" s="591"/>
      <c r="K12" s="591"/>
      <c r="L12" s="592"/>
      <c r="M12" s="591"/>
      <c r="N12" s="592"/>
      <c r="O12" s="591"/>
      <c r="P12" s="591"/>
      <c r="Q12" s="588"/>
      <c r="S12" s="6" t="s">
        <v>989</v>
      </c>
    </row>
    <row r="13" spans="1:31" ht="23.1" customHeight="1">
      <c r="A13" s="574" t="s">
        <v>324</v>
      </c>
      <c r="B13" s="574" t="s">
        <v>729</v>
      </c>
      <c r="C13" s="574" t="s">
        <v>183</v>
      </c>
      <c r="D13" s="588" t="s">
        <v>175</v>
      </c>
      <c r="E13" s="588" t="s">
        <v>234</v>
      </c>
      <c r="F13" s="589" t="s">
        <v>132</v>
      </c>
      <c r="G13" s="590">
        <v>4</v>
      </c>
      <c r="H13" s="591"/>
      <c r="I13" s="592"/>
      <c r="J13" s="591"/>
      <c r="K13" s="591"/>
      <c r="L13" s="592"/>
      <c r="M13" s="591"/>
      <c r="N13" s="592"/>
      <c r="O13" s="591"/>
      <c r="P13" s="591"/>
      <c r="Q13" s="588"/>
      <c r="R13" s="6" t="s">
        <v>986</v>
      </c>
      <c r="S13" s="593">
        <v>5930305</v>
      </c>
    </row>
    <row r="14" spans="1:31" ht="23.1" customHeight="1">
      <c r="A14" s="574" t="s">
        <v>325</v>
      </c>
      <c r="B14" s="574" t="s">
        <v>729</v>
      </c>
      <c r="C14" s="574" t="s">
        <v>183</v>
      </c>
      <c r="D14" s="588" t="s">
        <v>175</v>
      </c>
      <c r="E14" s="588" t="s">
        <v>235</v>
      </c>
      <c r="F14" s="589" t="s">
        <v>132</v>
      </c>
      <c r="G14" s="590">
        <v>6</v>
      </c>
      <c r="H14" s="591"/>
      <c r="I14" s="592"/>
      <c r="J14" s="591"/>
      <c r="K14" s="591"/>
      <c r="L14" s="592"/>
      <c r="M14" s="591"/>
      <c r="N14" s="592"/>
      <c r="O14" s="591"/>
      <c r="P14" s="591"/>
      <c r="Q14" s="588"/>
      <c r="R14" s="6" t="s">
        <v>987</v>
      </c>
      <c r="S14" s="594">
        <f>P5+P6+P7+P8+P9+P10+P11+P12+P13:P14</f>
        <v>0</v>
      </c>
      <c r="T14" s="6" t="s">
        <v>988</v>
      </c>
      <c r="U14" s="595">
        <f>S13-S14</f>
        <v>5930305</v>
      </c>
    </row>
    <row r="15" spans="1:31" ht="23.1" customHeight="1">
      <c r="A15" s="574" t="s">
        <v>351</v>
      </c>
      <c r="B15" s="574" t="s">
        <v>729</v>
      </c>
      <c r="C15" s="574" t="s">
        <v>352</v>
      </c>
      <c r="D15" s="588" t="s">
        <v>89</v>
      </c>
      <c r="E15" s="588" t="s">
        <v>93</v>
      </c>
      <c r="F15" s="589" t="s">
        <v>87</v>
      </c>
      <c r="G15" s="590">
        <v>88</v>
      </c>
      <c r="H15" s="591"/>
      <c r="I15" s="592"/>
      <c r="J15" s="591"/>
      <c r="K15" s="591"/>
      <c r="L15" s="592"/>
      <c r="M15" s="591"/>
      <c r="N15" s="592"/>
      <c r="O15" s="591"/>
      <c r="P15" s="591"/>
      <c r="Q15" s="588"/>
      <c r="AC15" s="577">
        <f>G15*H15</f>
        <v>0</v>
      </c>
    </row>
    <row r="16" spans="1:31" ht="23.1" customHeight="1">
      <c r="A16" s="574" t="s">
        <v>257</v>
      </c>
      <c r="B16" s="574" t="s">
        <v>729</v>
      </c>
      <c r="C16" s="574" t="s">
        <v>88</v>
      </c>
      <c r="D16" s="588" t="s">
        <v>89</v>
      </c>
      <c r="E16" s="588" t="s">
        <v>90</v>
      </c>
      <c r="F16" s="589" t="s">
        <v>91</v>
      </c>
      <c r="G16" s="590">
        <v>98</v>
      </c>
      <c r="H16" s="591"/>
      <c r="I16" s="592"/>
      <c r="J16" s="591"/>
      <c r="K16" s="591"/>
      <c r="L16" s="592"/>
      <c r="M16" s="591"/>
      <c r="N16" s="592"/>
      <c r="O16" s="591"/>
      <c r="P16" s="591"/>
      <c r="Q16" s="588"/>
    </row>
    <row r="17" spans="1:21" ht="23.1" customHeight="1">
      <c r="A17" s="574" t="s">
        <v>354</v>
      </c>
      <c r="B17" s="574" t="s">
        <v>729</v>
      </c>
      <c r="C17" s="574" t="s">
        <v>355</v>
      </c>
      <c r="D17" s="588" t="s">
        <v>357</v>
      </c>
      <c r="E17" s="588" t="s">
        <v>358</v>
      </c>
      <c r="F17" s="589" t="s">
        <v>359</v>
      </c>
      <c r="G17" s="590">
        <v>35</v>
      </c>
      <c r="H17" s="591"/>
      <c r="I17" s="592"/>
      <c r="J17" s="591"/>
      <c r="K17" s="591"/>
      <c r="L17" s="592"/>
      <c r="M17" s="591"/>
      <c r="N17" s="592"/>
      <c r="O17" s="591"/>
      <c r="P17" s="591"/>
      <c r="Q17" s="588"/>
      <c r="R17" s="6" t="s">
        <v>986</v>
      </c>
      <c r="S17" s="596">
        <v>195535</v>
      </c>
    </row>
    <row r="18" spans="1:21" ht="23.1" customHeight="1">
      <c r="A18" s="574" t="s">
        <v>360</v>
      </c>
      <c r="B18" s="574" t="s">
        <v>729</v>
      </c>
      <c r="C18" s="574" t="s">
        <v>361</v>
      </c>
      <c r="D18" s="588" t="s">
        <v>357</v>
      </c>
      <c r="E18" s="588" t="s">
        <v>363</v>
      </c>
      <c r="F18" s="589" t="s">
        <v>359</v>
      </c>
      <c r="G18" s="590">
        <v>5</v>
      </c>
      <c r="H18" s="591"/>
      <c r="I18" s="592"/>
      <c r="J18" s="591"/>
      <c r="K18" s="591"/>
      <c r="L18" s="592"/>
      <c r="M18" s="591"/>
      <c r="N18" s="592"/>
      <c r="O18" s="591"/>
      <c r="P18" s="591"/>
      <c r="Q18" s="588"/>
      <c r="R18" s="6" t="s">
        <v>987</v>
      </c>
      <c r="S18" s="577">
        <f>P17+P18</f>
        <v>0</v>
      </c>
      <c r="T18" s="6" t="s">
        <v>988</v>
      </c>
      <c r="U18" s="595">
        <f>S17-S18</f>
        <v>195535</v>
      </c>
    </row>
    <row r="19" spans="1:21" ht="23.1" customHeight="1">
      <c r="A19" s="574" t="s">
        <v>364</v>
      </c>
      <c r="B19" s="574" t="s">
        <v>729</v>
      </c>
      <c r="C19" s="574" t="s">
        <v>365</v>
      </c>
      <c r="D19" s="588" t="s">
        <v>367</v>
      </c>
      <c r="E19" s="588" t="s">
        <v>368</v>
      </c>
      <c r="F19" s="589" t="s">
        <v>359</v>
      </c>
      <c r="G19" s="590">
        <v>192</v>
      </c>
      <c r="H19" s="591"/>
      <c r="I19" s="592"/>
      <c r="J19" s="591"/>
      <c r="K19" s="591"/>
      <c r="L19" s="592"/>
      <c r="M19" s="591"/>
      <c r="N19" s="592"/>
      <c r="O19" s="591"/>
      <c r="P19" s="591"/>
      <c r="Q19" s="588"/>
    </row>
    <row r="20" spans="1:21" ht="23.1" customHeight="1">
      <c r="A20" s="574" t="s">
        <v>369</v>
      </c>
      <c r="B20" s="574" t="s">
        <v>729</v>
      </c>
      <c r="C20" s="574" t="s">
        <v>370</v>
      </c>
      <c r="D20" s="588" t="s">
        <v>367</v>
      </c>
      <c r="E20" s="588" t="s">
        <v>372</v>
      </c>
      <c r="F20" s="589" t="s">
        <v>359</v>
      </c>
      <c r="G20" s="590">
        <v>3</v>
      </c>
      <c r="H20" s="591"/>
      <c r="I20" s="592"/>
      <c r="J20" s="591"/>
      <c r="K20" s="591"/>
      <c r="L20" s="592"/>
      <c r="M20" s="591"/>
      <c r="N20" s="592"/>
      <c r="O20" s="591"/>
      <c r="P20" s="591"/>
      <c r="Q20" s="588"/>
    </row>
    <row r="21" spans="1:21" ht="23.1" customHeight="1">
      <c r="A21" s="574" t="s">
        <v>373</v>
      </c>
      <c r="B21" s="574" t="s">
        <v>729</v>
      </c>
      <c r="C21" s="574" t="s">
        <v>374</v>
      </c>
      <c r="D21" s="588" t="s">
        <v>367</v>
      </c>
      <c r="E21" s="588" t="s">
        <v>376</v>
      </c>
      <c r="F21" s="589" t="s">
        <v>359</v>
      </c>
      <c r="G21" s="590">
        <v>6</v>
      </c>
      <c r="H21" s="591"/>
      <c r="I21" s="592"/>
      <c r="J21" s="591"/>
      <c r="K21" s="591"/>
      <c r="L21" s="592"/>
      <c r="M21" s="591"/>
      <c r="N21" s="592"/>
      <c r="O21" s="591"/>
      <c r="P21" s="591"/>
      <c r="Q21" s="588"/>
      <c r="S21" s="596"/>
    </row>
    <row r="22" spans="1:21" ht="23.1" customHeight="1">
      <c r="A22" s="574" t="s">
        <v>393</v>
      </c>
      <c r="B22" s="574" t="s">
        <v>729</v>
      </c>
      <c r="C22" s="574" t="s">
        <v>394</v>
      </c>
      <c r="D22" s="588" t="s">
        <v>396</v>
      </c>
      <c r="E22" s="588" t="s">
        <v>397</v>
      </c>
      <c r="F22" s="589" t="s">
        <v>359</v>
      </c>
      <c r="G22" s="590">
        <v>4</v>
      </c>
      <c r="H22" s="591"/>
      <c r="I22" s="592"/>
      <c r="J22" s="591"/>
      <c r="K22" s="591"/>
      <c r="L22" s="592"/>
      <c r="M22" s="591"/>
      <c r="N22" s="592"/>
      <c r="O22" s="591"/>
      <c r="P22" s="591"/>
      <c r="Q22" s="588"/>
      <c r="R22" s="6" t="s">
        <v>986</v>
      </c>
      <c r="S22" s="596">
        <v>324332</v>
      </c>
    </row>
    <row r="23" spans="1:21" ht="23.1" customHeight="1">
      <c r="A23" s="574" t="s">
        <v>398</v>
      </c>
      <c r="B23" s="574" t="s">
        <v>729</v>
      </c>
      <c r="C23" s="574" t="s">
        <v>399</v>
      </c>
      <c r="D23" s="588" t="s">
        <v>401</v>
      </c>
      <c r="E23" s="588" t="s">
        <v>402</v>
      </c>
      <c r="F23" s="589" t="s">
        <v>359</v>
      </c>
      <c r="G23" s="590">
        <v>2</v>
      </c>
      <c r="H23" s="591"/>
      <c r="I23" s="592"/>
      <c r="J23" s="591"/>
      <c r="K23" s="591"/>
      <c r="L23" s="592"/>
      <c r="M23" s="591"/>
      <c r="N23" s="592"/>
      <c r="O23" s="591"/>
      <c r="P23" s="591"/>
      <c r="Q23" s="588"/>
      <c r="R23" s="6" t="s">
        <v>987</v>
      </c>
      <c r="S23" s="596">
        <f>P22</f>
        <v>0</v>
      </c>
      <c r="T23" s="6" t="s">
        <v>988</v>
      </c>
      <c r="U23" s="595">
        <f>S22-S23</f>
        <v>324332</v>
      </c>
    </row>
    <row r="24" spans="1:21" ht="23.1" customHeight="1">
      <c r="A24" s="574" t="s">
        <v>403</v>
      </c>
      <c r="B24" s="574" t="s">
        <v>729</v>
      </c>
      <c r="C24" s="574" t="s">
        <v>404</v>
      </c>
      <c r="D24" s="588" t="s">
        <v>95</v>
      </c>
      <c r="E24" s="588" t="s">
        <v>96</v>
      </c>
      <c r="F24" s="589" t="s">
        <v>91</v>
      </c>
      <c r="G24" s="590">
        <v>52</v>
      </c>
      <c r="H24" s="591"/>
      <c r="I24" s="592"/>
      <c r="J24" s="591"/>
      <c r="K24" s="591"/>
      <c r="L24" s="592"/>
      <c r="M24" s="591"/>
      <c r="N24" s="592"/>
      <c r="O24" s="591"/>
      <c r="P24" s="591"/>
      <c r="Q24" s="588"/>
      <c r="S24" s="596"/>
    </row>
    <row r="25" spans="1:21" ht="23.1" customHeight="1">
      <c r="A25" s="574" t="s">
        <v>406</v>
      </c>
      <c r="B25" s="574" t="s">
        <v>729</v>
      </c>
      <c r="C25" s="574" t="s">
        <v>407</v>
      </c>
      <c r="D25" s="588" t="s">
        <v>95</v>
      </c>
      <c r="E25" s="588" t="s">
        <v>98</v>
      </c>
      <c r="F25" s="589" t="s">
        <v>91</v>
      </c>
      <c r="G25" s="590">
        <v>1</v>
      </c>
      <c r="H25" s="591"/>
      <c r="I25" s="592"/>
      <c r="J25" s="591"/>
      <c r="K25" s="591"/>
      <c r="L25" s="592"/>
      <c r="M25" s="591"/>
      <c r="N25" s="592"/>
      <c r="O25" s="591"/>
      <c r="P25" s="591"/>
      <c r="Q25" s="588"/>
      <c r="S25" s="596"/>
    </row>
    <row r="26" spans="1:21" ht="23.1" customHeight="1">
      <c r="A26" s="574" t="s">
        <v>409</v>
      </c>
      <c r="B26" s="574" t="s">
        <v>729</v>
      </c>
      <c r="C26" s="574" t="s">
        <v>410</v>
      </c>
      <c r="D26" s="588" t="s">
        <v>95</v>
      </c>
      <c r="E26" s="588" t="s">
        <v>100</v>
      </c>
      <c r="F26" s="589" t="s">
        <v>91</v>
      </c>
      <c r="G26" s="590">
        <v>9</v>
      </c>
      <c r="H26" s="591"/>
      <c r="I26" s="592"/>
      <c r="J26" s="591"/>
      <c r="K26" s="591"/>
      <c r="L26" s="592"/>
      <c r="M26" s="591"/>
      <c r="N26" s="592"/>
      <c r="O26" s="591"/>
      <c r="P26" s="591"/>
      <c r="Q26" s="588"/>
      <c r="R26" s="6" t="s">
        <v>986</v>
      </c>
      <c r="S26" s="596">
        <v>487323</v>
      </c>
    </row>
    <row r="27" spans="1:21" ht="23.1" customHeight="1">
      <c r="A27" s="574" t="s">
        <v>412</v>
      </c>
      <c r="B27" s="574" t="s">
        <v>729</v>
      </c>
      <c r="C27" s="574" t="s">
        <v>413</v>
      </c>
      <c r="D27" s="588" t="s">
        <v>102</v>
      </c>
      <c r="E27" s="588" t="s">
        <v>103</v>
      </c>
      <c r="F27" s="589" t="s">
        <v>91</v>
      </c>
      <c r="G27" s="590">
        <v>10</v>
      </c>
      <c r="H27" s="591"/>
      <c r="I27" s="592"/>
      <c r="J27" s="591"/>
      <c r="K27" s="591"/>
      <c r="L27" s="592"/>
      <c r="M27" s="591"/>
      <c r="N27" s="592"/>
      <c r="O27" s="591"/>
      <c r="P27" s="591"/>
      <c r="Q27" s="588"/>
      <c r="R27" s="6" t="s">
        <v>987</v>
      </c>
      <c r="S27" s="596">
        <f>P26</f>
        <v>0</v>
      </c>
      <c r="T27" s="6" t="s">
        <v>988</v>
      </c>
      <c r="U27" s="595">
        <f>S26-S27</f>
        <v>487323</v>
      </c>
    </row>
    <row r="28" spans="1:21" ht="23.1" customHeight="1">
      <c r="A28" s="574" t="s">
        <v>415</v>
      </c>
      <c r="B28" s="574" t="s">
        <v>729</v>
      </c>
      <c r="C28" s="574" t="s">
        <v>416</v>
      </c>
      <c r="D28" s="588" t="s">
        <v>102</v>
      </c>
      <c r="E28" s="588" t="s">
        <v>105</v>
      </c>
      <c r="F28" s="589" t="s">
        <v>91</v>
      </c>
      <c r="G28" s="590">
        <v>3</v>
      </c>
      <c r="H28" s="591"/>
      <c r="I28" s="592"/>
      <c r="J28" s="591"/>
      <c r="K28" s="591"/>
      <c r="L28" s="592"/>
      <c r="M28" s="591"/>
      <c r="N28" s="592"/>
      <c r="O28" s="591"/>
      <c r="P28" s="591"/>
      <c r="Q28" s="588"/>
      <c r="S28" s="596"/>
    </row>
    <row r="29" spans="1:21" ht="23.1" customHeight="1">
      <c r="A29" s="574" t="s">
        <v>264</v>
      </c>
      <c r="B29" s="574" t="s">
        <v>729</v>
      </c>
      <c r="C29" s="574" t="s">
        <v>106</v>
      </c>
      <c r="D29" s="588" t="s">
        <v>107</v>
      </c>
      <c r="E29" s="588" t="s">
        <v>108</v>
      </c>
      <c r="F29" s="589" t="s">
        <v>91</v>
      </c>
      <c r="G29" s="590">
        <v>52</v>
      </c>
      <c r="H29" s="591"/>
      <c r="I29" s="592"/>
      <c r="J29" s="591"/>
      <c r="K29" s="591"/>
      <c r="L29" s="592"/>
      <c r="M29" s="591"/>
      <c r="N29" s="592"/>
      <c r="O29" s="591"/>
      <c r="P29" s="591"/>
      <c r="Q29" s="588"/>
      <c r="S29" s="596"/>
    </row>
    <row r="30" spans="1:21" ht="23.1" customHeight="1">
      <c r="A30" s="574" t="s">
        <v>265</v>
      </c>
      <c r="B30" s="574" t="s">
        <v>729</v>
      </c>
      <c r="C30" s="574" t="s">
        <v>109</v>
      </c>
      <c r="D30" s="588" t="s">
        <v>107</v>
      </c>
      <c r="E30" s="588" t="s">
        <v>110</v>
      </c>
      <c r="F30" s="589" t="s">
        <v>91</v>
      </c>
      <c r="G30" s="590">
        <v>9</v>
      </c>
      <c r="H30" s="591"/>
      <c r="I30" s="592"/>
      <c r="J30" s="591"/>
      <c r="K30" s="591"/>
      <c r="L30" s="592"/>
      <c r="M30" s="591"/>
      <c r="N30" s="592"/>
      <c r="O30" s="591"/>
      <c r="P30" s="591"/>
      <c r="Q30" s="588"/>
      <c r="S30" s="596"/>
    </row>
    <row r="31" spans="1:21" ht="23.1" customHeight="1">
      <c r="A31" s="574" t="s">
        <v>266</v>
      </c>
      <c r="B31" s="574" t="s">
        <v>729</v>
      </c>
      <c r="C31" s="574" t="s">
        <v>111</v>
      </c>
      <c r="D31" s="588" t="s">
        <v>107</v>
      </c>
      <c r="E31" s="588" t="s">
        <v>112</v>
      </c>
      <c r="F31" s="589" t="s">
        <v>91</v>
      </c>
      <c r="G31" s="590">
        <v>1</v>
      </c>
      <c r="H31" s="591"/>
      <c r="I31" s="592"/>
      <c r="J31" s="591"/>
      <c r="K31" s="591"/>
      <c r="L31" s="592"/>
      <c r="M31" s="591"/>
      <c r="N31" s="592"/>
      <c r="O31" s="591"/>
      <c r="P31" s="591"/>
      <c r="Q31" s="588"/>
      <c r="S31" s="596"/>
    </row>
    <row r="32" spans="1:21" ht="23.1" customHeight="1">
      <c r="A32" s="574" t="s">
        <v>267</v>
      </c>
      <c r="B32" s="574" t="s">
        <v>729</v>
      </c>
      <c r="C32" s="574" t="s">
        <v>113</v>
      </c>
      <c r="D32" s="588" t="s">
        <v>107</v>
      </c>
      <c r="E32" s="588" t="s">
        <v>114</v>
      </c>
      <c r="F32" s="589" t="s">
        <v>91</v>
      </c>
      <c r="G32" s="590">
        <v>5</v>
      </c>
      <c r="H32" s="591"/>
      <c r="I32" s="592"/>
      <c r="J32" s="591"/>
      <c r="K32" s="591"/>
      <c r="L32" s="592"/>
      <c r="M32" s="591"/>
      <c r="N32" s="592"/>
      <c r="O32" s="591"/>
      <c r="P32" s="591"/>
      <c r="Q32" s="588"/>
      <c r="S32" s="596"/>
    </row>
    <row r="33" spans="1:29" ht="23.1" customHeight="1">
      <c r="A33" s="574" t="s">
        <v>424</v>
      </c>
      <c r="B33" s="574" t="s">
        <v>729</v>
      </c>
      <c r="C33" s="574" t="s">
        <v>425</v>
      </c>
      <c r="D33" s="588" t="s">
        <v>121</v>
      </c>
      <c r="E33" s="588" t="s">
        <v>122</v>
      </c>
      <c r="F33" s="589" t="s">
        <v>91</v>
      </c>
      <c r="G33" s="590">
        <v>46</v>
      </c>
      <c r="H33" s="591"/>
      <c r="I33" s="592"/>
      <c r="J33" s="591"/>
      <c r="K33" s="591"/>
      <c r="L33" s="592"/>
      <c r="M33" s="591"/>
      <c r="N33" s="592"/>
      <c r="O33" s="591"/>
      <c r="P33" s="591"/>
      <c r="Q33" s="588"/>
      <c r="S33" s="596"/>
    </row>
    <row r="34" spans="1:29" ht="23.1" customHeight="1">
      <c r="A34" s="574" t="s">
        <v>427</v>
      </c>
      <c r="B34" s="574" t="s">
        <v>729</v>
      </c>
      <c r="C34" s="574" t="s">
        <v>428</v>
      </c>
      <c r="D34" s="588" t="s">
        <v>430</v>
      </c>
      <c r="E34" s="588" t="s">
        <v>335</v>
      </c>
      <c r="F34" s="589" t="s">
        <v>359</v>
      </c>
      <c r="G34" s="590">
        <v>22</v>
      </c>
      <c r="H34" s="591"/>
      <c r="I34" s="592"/>
      <c r="J34" s="591"/>
      <c r="K34" s="591"/>
      <c r="L34" s="592"/>
      <c r="M34" s="591"/>
      <c r="N34" s="592"/>
      <c r="O34" s="591"/>
      <c r="P34" s="591"/>
      <c r="Q34" s="588"/>
    </row>
    <row r="35" spans="1:29" ht="23.1" customHeight="1">
      <c r="A35" s="574" t="s">
        <v>431</v>
      </c>
      <c r="B35" s="574" t="s">
        <v>729</v>
      </c>
      <c r="C35" s="574" t="s">
        <v>432</v>
      </c>
      <c r="D35" s="588" t="s">
        <v>142</v>
      </c>
      <c r="E35" s="588" t="s">
        <v>143</v>
      </c>
      <c r="F35" s="589" t="s">
        <v>87</v>
      </c>
      <c r="G35" s="590">
        <v>800</v>
      </c>
      <c r="H35" s="591"/>
      <c r="I35" s="592"/>
      <c r="J35" s="591"/>
      <c r="K35" s="591"/>
      <c r="L35" s="592"/>
      <c r="M35" s="591"/>
      <c r="N35" s="592"/>
      <c r="O35" s="591"/>
      <c r="P35" s="591"/>
      <c r="Q35" s="588"/>
      <c r="S35" s="596"/>
      <c r="AC35" s="577">
        <f>G35*H35</f>
        <v>0</v>
      </c>
    </row>
    <row r="36" spans="1:29" ht="23.1" customHeight="1">
      <c r="A36" s="574" t="s">
        <v>434</v>
      </c>
      <c r="B36" s="574" t="s">
        <v>729</v>
      </c>
      <c r="C36" s="574" t="s">
        <v>435</v>
      </c>
      <c r="D36" s="588" t="s">
        <v>196</v>
      </c>
      <c r="E36" s="588"/>
      <c r="F36" s="589" t="s">
        <v>132</v>
      </c>
      <c r="G36" s="590">
        <v>6</v>
      </c>
      <c r="H36" s="591"/>
      <c r="I36" s="592"/>
      <c r="J36" s="591"/>
      <c r="K36" s="591"/>
      <c r="L36" s="592"/>
      <c r="M36" s="591"/>
      <c r="N36" s="592"/>
      <c r="O36" s="591"/>
      <c r="P36" s="591"/>
      <c r="Q36" s="588"/>
      <c r="S36" s="596"/>
    </row>
    <row r="37" spans="1:29" ht="23.1" customHeight="1">
      <c r="A37" s="574" t="s">
        <v>437</v>
      </c>
      <c r="B37" s="574" t="s">
        <v>729</v>
      </c>
      <c r="C37" s="574" t="s">
        <v>438</v>
      </c>
      <c r="D37" s="588" t="s">
        <v>197</v>
      </c>
      <c r="E37" s="588"/>
      <c r="F37" s="589" t="s">
        <v>132</v>
      </c>
      <c r="G37" s="590">
        <v>4</v>
      </c>
      <c r="H37" s="591"/>
      <c r="I37" s="592"/>
      <c r="J37" s="591"/>
      <c r="K37" s="591"/>
      <c r="L37" s="592"/>
      <c r="M37" s="591"/>
      <c r="N37" s="592"/>
      <c r="O37" s="591"/>
      <c r="P37" s="591"/>
      <c r="Q37" s="588"/>
      <c r="S37" s="596"/>
    </row>
    <row r="38" spans="1:29" ht="23.1" customHeight="1">
      <c r="A38" s="574" t="s">
        <v>440</v>
      </c>
      <c r="B38" s="574" t="s">
        <v>729</v>
      </c>
      <c r="C38" s="574" t="s">
        <v>441</v>
      </c>
      <c r="D38" s="588" t="s">
        <v>198</v>
      </c>
      <c r="E38" s="588"/>
      <c r="F38" s="589" t="s">
        <v>132</v>
      </c>
      <c r="G38" s="590">
        <v>3</v>
      </c>
      <c r="H38" s="591"/>
      <c r="I38" s="592"/>
      <c r="J38" s="591"/>
      <c r="K38" s="591"/>
      <c r="L38" s="592"/>
      <c r="M38" s="591"/>
      <c r="N38" s="592"/>
      <c r="O38" s="591"/>
      <c r="P38" s="591"/>
      <c r="Q38" s="588"/>
      <c r="S38" s="596"/>
    </row>
    <row r="39" spans="1:29" ht="23.1" customHeight="1">
      <c r="A39" s="574" t="s">
        <v>449</v>
      </c>
      <c r="B39" s="574" t="s">
        <v>729</v>
      </c>
      <c r="C39" s="574" t="s">
        <v>450</v>
      </c>
      <c r="D39" s="588" t="s">
        <v>201</v>
      </c>
      <c r="E39" s="588" t="s">
        <v>202</v>
      </c>
      <c r="F39" s="589" t="s">
        <v>203</v>
      </c>
      <c r="G39" s="590">
        <v>9</v>
      </c>
      <c r="H39" s="591"/>
      <c r="I39" s="592"/>
      <c r="J39" s="591"/>
      <c r="K39" s="591"/>
      <c r="L39" s="592"/>
      <c r="M39" s="591"/>
      <c r="N39" s="592"/>
      <c r="O39" s="591"/>
      <c r="P39" s="591"/>
      <c r="Q39" s="588"/>
      <c r="S39" s="596"/>
    </row>
    <row r="40" spans="1:29" ht="23.1" customHeight="1">
      <c r="A40" s="574" t="s">
        <v>308</v>
      </c>
      <c r="B40" s="574" t="s">
        <v>729</v>
      </c>
      <c r="C40" s="574" t="s">
        <v>183</v>
      </c>
      <c r="D40" s="588" t="s">
        <v>204</v>
      </c>
      <c r="E40" s="588" t="s">
        <v>205</v>
      </c>
      <c r="F40" s="589" t="s">
        <v>132</v>
      </c>
      <c r="G40" s="590">
        <v>18</v>
      </c>
      <c r="H40" s="591"/>
      <c r="I40" s="592"/>
      <c r="J40" s="591"/>
      <c r="K40" s="591"/>
      <c r="L40" s="592"/>
      <c r="M40" s="591"/>
      <c r="N40" s="592"/>
      <c r="O40" s="591"/>
      <c r="P40" s="591"/>
      <c r="Q40" s="588"/>
    </row>
    <row r="41" spans="1:29" ht="23.1" customHeight="1">
      <c r="A41" s="574" t="s">
        <v>452</v>
      </c>
      <c r="B41" s="574" t="s">
        <v>729</v>
      </c>
      <c r="C41" s="574" t="s">
        <v>453</v>
      </c>
      <c r="D41" s="588" t="s">
        <v>206</v>
      </c>
      <c r="E41" s="588" t="s">
        <v>207</v>
      </c>
      <c r="F41" s="589" t="s">
        <v>203</v>
      </c>
      <c r="G41" s="590">
        <v>33</v>
      </c>
      <c r="H41" s="591"/>
      <c r="I41" s="592"/>
      <c r="J41" s="591"/>
      <c r="K41" s="591"/>
      <c r="L41" s="592"/>
      <c r="M41" s="591"/>
      <c r="N41" s="592"/>
      <c r="O41" s="591"/>
      <c r="P41" s="591"/>
      <c r="Q41" s="588"/>
    </row>
    <row r="42" spans="1:29" ht="23.1" customHeight="1">
      <c r="A42" s="574" t="s">
        <v>310</v>
      </c>
      <c r="B42" s="574" t="s">
        <v>729</v>
      </c>
      <c r="C42" s="574" t="s">
        <v>183</v>
      </c>
      <c r="D42" s="588" t="s">
        <v>208</v>
      </c>
      <c r="E42" s="588" t="s">
        <v>209</v>
      </c>
      <c r="F42" s="589" t="s">
        <v>132</v>
      </c>
      <c r="G42" s="590">
        <v>34</v>
      </c>
      <c r="H42" s="591"/>
      <c r="I42" s="592"/>
      <c r="J42" s="591"/>
      <c r="K42" s="591"/>
      <c r="L42" s="592"/>
      <c r="M42" s="591"/>
      <c r="N42" s="592"/>
      <c r="O42" s="591"/>
      <c r="P42" s="591"/>
      <c r="Q42" s="588"/>
    </row>
    <row r="43" spans="1:29" ht="23.1" customHeight="1">
      <c r="A43" s="574" t="s">
        <v>311</v>
      </c>
      <c r="B43" s="574" t="s">
        <v>729</v>
      </c>
      <c r="C43" s="574" t="s">
        <v>183</v>
      </c>
      <c r="D43" s="588" t="s">
        <v>210</v>
      </c>
      <c r="E43" s="588" t="s">
        <v>211</v>
      </c>
      <c r="F43" s="589" t="s">
        <v>132</v>
      </c>
      <c r="G43" s="590">
        <v>33</v>
      </c>
      <c r="H43" s="591"/>
      <c r="I43" s="592"/>
      <c r="J43" s="591"/>
      <c r="K43" s="591"/>
      <c r="L43" s="592"/>
      <c r="M43" s="591"/>
      <c r="N43" s="592"/>
      <c r="O43" s="591"/>
      <c r="P43" s="591"/>
      <c r="Q43" s="588"/>
    </row>
    <row r="44" spans="1:29" ht="23.1" customHeight="1">
      <c r="A44" s="574" t="s">
        <v>455</v>
      </c>
      <c r="B44" s="574" t="s">
        <v>729</v>
      </c>
      <c r="C44" s="574" t="s">
        <v>456</v>
      </c>
      <c r="D44" s="588" t="s">
        <v>212</v>
      </c>
      <c r="E44" s="588" t="s">
        <v>213</v>
      </c>
      <c r="F44" s="589" t="s">
        <v>132</v>
      </c>
      <c r="G44" s="590">
        <v>6</v>
      </c>
      <c r="H44" s="591"/>
      <c r="I44" s="592"/>
      <c r="J44" s="591"/>
      <c r="K44" s="591"/>
      <c r="L44" s="592"/>
      <c r="M44" s="591"/>
      <c r="N44" s="592"/>
      <c r="O44" s="591"/>
      <c r="P44" s="591"/>
      <c r="Q44" s="588"/>
      <c r="R44" s="6" t="s">
        <v>986</v>
      </c>
      <c r="S44" s="596">
        <v>2254780</v>
      </c>
    </row>
    <row r="45" spans="1:29" ht="23.1" customHeight="1">
      <c r="A45" s="574" t="s">
        <v>458</v>
      </c>
      <c r="B45" s="574" t="s">
        <v>729</v>
      </c>
      <c r="C45" s="574" t="s">
        <v>459</v>
      </c>
      <c r="D45" s="588" t="s">
        <v>212</v>
      </c>
      <c r="E45" s="588" t="s">
        <v>214</v>
      </c>
      <c r="F45" s="589" t="s">
        <v>132</v>
      </c>
      <c r="G45" s="590">
        <v>10</v>
      </c>
      <c r="H45" s="591"/>
      <c r="I45" s="592"/>
      <c r="J45" s="591"/>
      <c r="K45" s="591"/>
      <c r="L45" s="592"/>
      <c r="M45" s="591"/>
      <c r="N45" s="592"/>
      <c r="O45" s="591"/>
      <c r="P45" s="591"/>
      <c r="Q45" s="588"/>
      <c r="R45" s="6" t="s">
        <v>987</v>
      </c>
      <c r="S45" s="577">
        <f>P44+P45</f>
        <v>0</v>
      </c>
      <c r="T45" s="6" t="s">
        <v>990</v>
      </c>
      <c r="U45" s="595">
        <f>S44-S45</f>
        <v>2254780</v>
      </c>
    </row>
    <row r="46" spans="1:29" ht="23.1" customHeight="1">
      <c r="A46" s="574" t="s">
        <v>314</v>
      </c>
      <c r="B46" s="574" t="s">
        <v>729</v>
      </c>
      <c r="C46" s="574" t="s">
        <v>183</v>
      </c>
      <c r="D46" s="588" t="s">
        <v>215</v>
      </c>
      <c r="E46" s="588" t="s">
        <v>216</v>
      </c>
      <c r="F46" s="589" t="s">
        <v>132</v>
      </c>
      <c r="G46" s="590">
        <v>5</v>
      </c>
      <c r="H46" s="591"/>
      <c r="I46" s="592"/>
      <c r="J46" s="591"/>
      <c r="K46" s="591"/>
      <c r="L46" s="592"/>
      <c r="M46" s="591"/>
      <c r="N46" s="592"/>
      <c r="O46" s="591"/>
      <c r="P46" s="591"/>
      <c r="Q46" s="588"/>
    </row>
    <row r="47" spans="1:29" ht="23.1" customHeight="1">
      <c r="A47" s="574" t="s">
        <v>315</v>
      </c>
      <c r="B47" s="574" t="s">
        <v>729</v>
      </c>
      <c r="C47" s="574" t="s">
        <v>183</v>
      </c>
      <c r="D47" s="588" t="s">
        <v>217</v>
      </c>
      <c r="E47" s="588" t="s">
        <v>218</v>
      </c>
      <c r="F47" s="589" t="s">
        <v>132</v>
      </c>
      <c r="G47" s="590">
        <v>11</v>
      </c>
      <c r="H47" s="591"/>
      <c r="I47" s="592"/>
      <c r="J47" s="591"/>
      <c r="K47" s="591"/>
      <c r="L47" s="592"/>
      <c r="M47" s="591"/>
      <c r="N47" s="592"/>
      <c r="O47" s="591"/>
      <c r="P47" s="591"/>
      <c r="Q47" s="588"/>
    </row>
    <row r="48" spans="1:29" ht="23.1" customHeight="1">
      <c r="A48" s="574" t="s">
        <v>461</v>
      </c>
      <c r="B48" s="574" t="s">
        <v>729</v>
      </c>
      <c r="C48" s="574" t="s">
        <v>462</v>
      </c>
      <c r="D48" s="588" t="s">
        <v>219</v>
      </c>
      <c r="E48" s="588" t="s">
        <v>220</v>
      </c>
      <c r="F48" s="589" t="s">
        <v>203</v>
      </c>
      <c r="G48" s="590">
        <v>3</v>
      </c>
      <c r="H48" s="591"/>
      <c r="I48" s="592"/>
      <c r="J48" s="591"/>
      <c r="K48" s="591"/>
      <c r="L48" s="592"/>
      <c r="M48" s="591"/>
      <c r="N48" s="592"/>
      <c r="O48" s="591"/>
      <c r="P48" s="591"/>
      <c r="Q48" s="588"/>
    </row>
    <row r="49" spans="1:31" ht="23.1" customHeight="1">
      <c r="A49" s="574" t="s">
        <v>464</v>
      </c>
      <c r="B49" s="574" t="s">
        <v>729</v>
      </c>
      <c r="C49" s="574" t="s">
        <v>465</v>
      </c>
      <c r="D49" s="588" t="s">
        <v>221</v>
      </c>
      <c r="E49" s="588" t="s">
        <v>222</v>
      </c>
      <c r="F49" s="589" t="s">
        <v>203</v>
      </c>
      <c r="G49" s="590">
        <v>1</v>
      </c>
      <c r="H49" s="591"/>
      <c r="I49" s="592"/>
      <c r="J49" s="591"/>
      <c r="K49" s="591"/>
      <c r="L49" s="592"/>
      <c r="M49" s="591"/>
      <c r="N49" s="592"/>
      <c r="O49" s="591"/>
      <c r="P49" s="591"/>
      <c r="Q49" s="588"/>
    </row>
    <row r="50" spans="1:31" ht="23.1" customHeight="1">
      <c r="A50" s="574" t="s">
        <v>467</v>
      </c>
      <c r="B50" s="574" t="s">
        <v>729</v>
      </c>
      <c r="C50" s="574" t="s">
        <v>468</v>
      </c>
      <c r="D50" s="588" t="s">
        <v>223</v>
      </c>
      <c r="E50" s="588" t="s">
        <v>224</v>
      </c>
      <c r="F50" s="589" t="s">
        <v>203</v>
      </c>
      <c r="G50" s="590">
        <v>8</v>
      </c>
      <c r="H50" s="591"/>
      <c r="I50" s="592"/>
      <c r="J50" s="591"/>
      <c r="K50" s="591"/>
      <c r="L50" s="592"/>
      <c r="M50" s="591"/>
      <c r="N50" s="592"/>
      <c r="O50" s="591"/>
      <c r="P50" s="591"/>
      <c r="Q50" s="588"/>
    </row>
    <row r="51" spans="1:31" ht="23.1" customHeight="1">
      <c r="A51" s="574" t="s">
        <v>470</v>
      </c>
      <c r="B51" s="574" t="s">
        <v>729</v>
      </c>
      <c r="C51" s="574" t="s">
        <v>471</v>
      </c>
      <c r="D51" s="588" t="s">
        <v>225</v>
      </c>
      <c r="E51" s="588" t="s">
        <v>226</v>
      </c>
      <c r="F51" s="589" t="s">
        <v>203</v>
      </c>
      <c r="G51" s="590">
        <v>8</v>
      </c>
      <c r="H51" s="591"/>
      <c r="I51" s="592"/>
      <c r="J51" s="591"/>
      <c r="K51" s="591"/>
      <c r="L51" s="592"/>
      <c r="M51" s="591"/>
      <c r="N51" s="592"/>
      <c r="O51" s="591"/>
      <c r="P51" s="591"/>
      <c r="Q51" s="588"/>
    </row>
    <row r="52" spans="1:31" ht="23.1" customHeight="1">
      <c r="A52" s="574" t="s">
        <v>473</v>
      </c>
      <c r="B52" s="574" t="s">
        <v>729</v>
      </c>
      <c r="C52" s="574" t="s">
        <v>474</v>
      </c>
      <c r="D52" s="588" t="s">
        <v>227</v>
      </c>
      <c r="E52" s="588" t="s">
        <v>228</v>
      </c>
      <c r="F52" s="589" t="s">
        <v>203</v>
      </c>
      <c r="G52" s="590">
        <v>5</v>
      </c>
      <c r="H52" s="591"/>
      <c r="I52" s="592"/>
      <c r="J52" s="591"/>
      <c r="K52" s="591"/>
      <c r="L52" s="592"/>
      <c r="M52" s="591"/>
      <c r="N52" s="592"/>
      <c r="O52" s="591"/>
      <c r="P52" s="591"/>
      <c r="Q52" s="588"/>
    </row>
    <row r="53" spans="1:31" ht="23.1" customHeight="1">
      <c r="A53" s="574" t="s">
        <v>476</v>
      </c>
      <c r="B53" s="574" t="s">
        <v>729</v>
      </c>
      <c r="C53" s="574" t="s">
        <v>477</v>
      </c>
      <c r="D53" s="588" t="s">
        <v>229</v>
      </c>
      <c r="E53" s="588" t="s">
        <v>230</v>
      </c>
      <c r="F53" s="589" t="s">
        <v>203</v>
      </c>
      <c r="G53" s="590">
        <v>12</v>
      </c>
      <c r="H53" s="591"/>
      <c r="I53" s="592"/>
      <c r="J53" s="591"/>
      <c r="K53" s="591"/>
      <c r="L53" s="592"/>
      <c r="M53" s="591"/>
      <c r="N53" s="592"/>
      <c r="O53" s="591"/>
      <c r="P53" s="591"/>
      <c r="Q53" s="588"/>
    </row>
    <row r="54" spans="1:31" ht="23.1" customHeight="1">
      <c r="A54" s="574" t="s">
        <v>479</v>
      </c>
      <c r="B54" s="574" t="s">
        <v>729</v>
      </c>
      <c r="C54" s="574" t="s">
        <v>480</v>
      </c>
      <c r="D54" s="588" t="s">
        <v>231</v>
      </c>
      <c r="E54" s="588" t="s">
        <v>232</v>
      </c>
      <c r="F54" s="589" t="s">
        <v>203</v>
      </c>
      <c r="G54" s="590">
        <v>1</v>
      </c>
      <c r="H54" s="591"/>
      <c r="I54" s="592"/>
      <c r="J54" s="591"/>
      <c r="K54" s="591"/>
      <c r="L54" s="592"/>
      <c r="M54" s="591"/>
      <c r="N54" s="592"/>
      <c r="O54" s="591"/>
      <c r="P54" s="591"/>
      <c r="Q54" s="588"/>
      <c r="S54" s="597"/>
    </row>
    <row r="55" spans="1:31" ht="23.1" customHeight="1">
      <c r="A55" s="574" t="s">
        <v>532</v>
      </c>
      <c r="B55" s="574" t="s">
        <v>729</v>
      </c>
      <c r="C55" s="574" t="s">
        <v>533</v>
      </c>
      <c r="D55" s="588" t="s">
        <v>191</v>
      </c>
      <c r="E55" s="588" t="s">
        <v>187</v>
      </c>
      <c r="F55" s="589" t="s">
        <v>132</v>
      </c>
      <c r="G55" s="590">
        <v>10</v>
      </c>
      <c r="H55" s="591"/>
      <c r="I55" s="592"/>
      <c r="J55" s="591"/>
      <c r="K55" s="591"/>
      <c r="L55" s="592"/>
      <c r="M55" s="591"/>
      <c r="N55" s="592"/>
      <c r="O55" s="591"/>
      <c r="P55" s="591"/>
      <c r="Q55" s="588"/>
    </row>
    <row r="56" spans="1:31" ht="23.1" customHeight="1">
      <c r="A56" s="574" t="s">
        <v>535</v>
      </c>
      <c r="B56" s="574" t="s">
        <v>729</v>
      </c>
      <c r="C56" s="574" t="s">
        <v>536</v>
      </c>
      <c r="D56" s="588" t="s">
        <v>538</v>
      </c>
      <c r="E56" s="588" t="s">
        <v>539</v>
      </c>
      <c r="F56" s="589" t="s">
        <v>132</v>
      </c>
      <c r="G56" s="590">
        <v>10</v>
      </c>
      <c r="H56" s="591"/>
      <c r="I56" s="592"/>
      <c r="J56" s="591"/>
      <c r="K56" s="591"/>
      <c r="L56" s="592"/>
      <c r="M56" s="591"/>
      <c r="N56" s="592"/>
      <c r="O56" s="591"/>
      <c r="P56" s="591"/>
      <c r="Q56" s="588"/>
      <c r="R56" s="6" t="s">
        <v>992</v>
      </c>
      <c r="S56" s="596">
        <v>526290</v>
      </c>
    </row>
    <row r="57" spans="1:31" ht="23.1" customHeight="1">
      <c r="D57" s="588"/>
      <c r="E57" s="588"/>
      <c r="F57" s="589"/>
      <c r="G57" s="590"/>
      <c r="H57" s="591"/>
      <c r="I57" s="592"/>
      <c r="J57" s="591"/>
      <c r="K57" s="591"/>
      <c r="L57" s="592"/>
      <c r="M57" s="591"/>
      <c r="N57" s="592"/>
      <c r="O57" s="591"/>
      <c r="P57" s="591"/>
      <c r="Q57" s="588"/>
      <c r="R57" s="6" t="s">
        <v>993</v>
      </c>
      <c r="S57" s="577">
        <v>238270</v>
      </c>
      <c r="T57" s="6" t="s">
        <v>988</v>
      </c>
      <c r="U57" s="598">
        <f>S56-S57</f>
        <v>288020</v>
      </c>
      <c r="AE57" s="577">
        <f>TRUNC(SUM(AE4:AE56))</f>
        <v>0</v>
      </c>
    </row>
    <row r="58" spans="1:31" ht="23.1" customHeight="1">
      <c r="D58" s="588"/>
      <c r="E58" s="588"/>
      <c r="F58" s="589"/>
      <c r="G58" s="590"/>
      <c r="H58" s="591"/>
      <c r="I58" s="592"/>
      <c r="J58" s="591"/>
      <c r="K58" s="591"/>
      <c r="L58" s="592"/>
      <c r="M58" s="591"/>
      <c r="N58" s="592"/>
      <c r="O58" s="591"/>
      <c r="P58" s="591"/>
      <c r="Q58" s="588"/>
    </row>
    <row r="59" spans="1:31" ht="23.1" customHeight="1">
      <c r="D59" s="588"/>
      <c r="E59" s="588"/>
      <c r="F59" s="589"/>
      <c r="G59" s="590"/>
      <c r="H59" s="591"/>
      <c r="I59" s="592"/>
      <c r="J59" s="591"/>
      <c r="K59" s="591"/>
      <c r="L59" s="592"/>
      <c r="M59" s="591"/>
      <c r="N59" s="592"/>
      <c r="O59" s="591"/>
      <c r="P59" s="591"/>
      <c r="Q59" s="588"/>
    </row>
    <row r="60" spans="1:31" ht="23.1" customHeight="1">
      <c r="D60" s="588"/>
      <c r="E60" s="588"/>
      <c r="F60" s="589"/>
      <c r="G60" s="590"/>
      <c r="H60" s="591"/>
      <c r="I60" s="592"/>
      <c r="J60" s="591"/>
      <c r="K60" s="591"/>
      <c r="L60" s="592"/>
      <c r="M60" s="591"/>
      <c r="N60" s="592"/>
      <c r="O60" s="591"/>
      <c r="P60" s="591"/>
      <c r="Q60" s="588"/>
    </row>
    <row r="61" spans="1:31" ht="23.1" customHeight="1">
      <c r="D61" s="588"/>
      <c r="E61" s="588"/>
      <c r="F61" s="589"/>
      <c r="G61" s="590"/>
      <c r="H61" s="591"/>
      <c r="I61" s="592"/>
      <c r="J61" s="591"/>
      <c r="K61" s="591"/>
      <c r="L61" s="592"/>
      <c r="M61" s="591"/>
      <c r="N61" s="592"/>
      <c r="O61" s="591"/>
      <c r="P61" s="591"/>
      <c r="Q61" s="588"/>
    </row>
    <row r="62" spans="1:31" ht="23.1" customHeight="1">
      <c r="D62" s="588"/>
      <c r="E62" s="588"/>
      <c r="F62" s="589"/>
      <c r="G62" s="590"/>
      <c r="H62" s="591"/>
      <c r="I62" s="592"/>
      <c r="J62" s="591"/>
      <c r="K62" s="591"/>
      <c r="L62" s="592"/>
      <c r="M62" s="591"/>
      <c r="N62" s="592"/>
      <c r="O62" s="591"/>
      <c r="P62" s="591"/>
      <c r="Q62" s="588"/>
    </row>
    <row r="63" spans="1:31" ht="23.1" customHeight="1">
      <c r="D63" s="588"/>
      <c r="E63" s="588"/>
      <c r="F63" s="589"/>
      <c r="G63" s="590"/>
      <c r="H63" s="591"/>
      <c r="I63" s="592"/>
      <c r="J63" s="591"/>
      <c r="K63" s="591"/>
      <c r="L63" s="592"/>
      <c r="M63" s="591"/>
      <c r="N63" s="592"/>
      <c r="O63" s="591"/>
      <c r="P63" s="591"/>
      <c r="Q63" s="588"/>
    </row>
    <row r="64" spans="1:31" ht="23.1" customHeight="1">
      <c r="D64" s="588"/>
      <c r="E64" s="588"/>
      <c r="F64" s="589"/>
      <c r="G64" s="590"/>
      <c r="H64" s="591"/>
      <c r="I64" s="592"/>
      <c r="J64" s="591"/>
      <c r="K64" s="591"/>
      <c r="L64" s="592"/>
      <c r="M64" s="591"/>
      <c r="N64" s="592"/>
      <c r="O64" s="591"/>
      <c r="P64" s="591"/>
      <c r="Q64" s="588"/>
    </row>
    <row r="65" spans="4:17" ht="23.1" customHeight="1">
      <c r="D65" s="588"/>
      <c r="E65" s="588"/>
      <c r="F65" s="589"/>
      <c r="G65" s="590"/>
      <c r="H65" s="591"/>
      <c r="I65" s="592"/>
      <c r="J65" s="591"/>
      <c r="K65" s="591"/>
      <c r="L65" s="592"/>
      <c r="M65" s="591"/>
      <c r="N65" s="592"/>
      <c r="O65" s="591"/>
      <c r="P65" s="591"/>
      <c r="Q65" s="588"/>
    </row>
    <row r="66" spans="4:17" ht="23.1" customHeight="1">
      <c r="D66" s="588"/>
      <c r="E66" s="588"/>
      <c r="F66" s="589"/>
      <c r="G66" s="590"/>
      <c r="H66" s="591"/>
      <c r="I66" s="592"/>
      <c r="J66" s="591"/>
      <c r="K66" s="591"/>
      <c r="L66" s="592"/>
      <c r="M66" s="591"/>
      <c r="N66" s="592"/>
      <c r="O66" s="591"/>
      <c r="P66" s="591"/>
      <c r="Q66" s="588"/>
    </row>
    <row r="67" spans="4:17" ht="23.1" customHeight="1">
      <c r="D67" s="588"/>
      <c r="E67" s="588"/>
      <c r="F67" s="589"/>
      <c r="G67" s="590"/>
      <c r="H67" s="591"/>
      <c r="I67" s="592"/>
      <c r="J67" s="591"/>
      <c r="K67" s="591"/>
      <c r="L67" s="592"/>
      <c r="M67" s="591"/>
      <c r="N67" s="592"/>
      <c r="O67" s="591"/>
      <c r="P67" s="591"/>
      <c r="Q67" s="588"/>
    </row>
    <row r="68" spans="4:17" ht="23.1" customHeight="1">
      <c r="D68" s="588"/>
      <c r="E68" s="588"/>
      <c r="F68" s="589"/>
      <c r="G68" s="590"/>
      <c r="H68" s="591"/>
      <c r="I68" s="592"/>
      <c r="J68" s="591"/>
      <c r="K68" s="591"/>
      <c r="L68" s="592"/>
      <c r="M68" s="591"/>
      <c r="N68" s="592"/>
      <c r="O68" s="591"/>
      <c r="P68" s="591"/>
      <c r="Q68" s="588"/>
    </row>
    <row r="69" spans="4:17" ht="23.1" customHeight="1">
      <c r="D69" s="588"/>
      <c r="E69" s="588"/>
      <c r="F69" s="589"/>
      <c r="G69" s="590"/>
      <c r="H69" s="591"/>
      <c r="I69" s="592"/>
      <c r="J69" s="591"/>
      <c r="K69" s="591"/>
      <c r="L69" s="592"/>
      <c r="M69" s="591"/>
      <c r="N69" s="592"/>
      <c r="O69" s="591"/>
      <c r="P69" s="591"/>
      <c r="Q69" s="588"/>
    </row>
    <row r="70" spans="4:17" ht="23.1" customHeight="1">
      <c r="D70" s="588"/>
      <c r="E70" s="588"/>
      <c r="F70" s="589"/>
      <c r="G70" s="590"/>
      <c r="H70" s="591"/>
      <c r="I70" s="592"/>
      <c r="J70" s="591"/>
      <c r="K70" s="591"/>
      <c r="L70" s="592"/>
      <c r="M70" s="591"/>
      <c r="N70" s="592"/>
      <c r="O70" s="591"/>
      <c r="P70" s="591"/>
      <c r="Q70" s="588"/>
    </row>
    <row r="71" spans="4:17" ht="23.1" customHeight="1">
      <c r="D71" s="588"/>
      <c r="E71" s="588"/>
      <c r="F71" s="589"/>
      <c r="G71" s="590"/>
      <c r="H71" s="591"/>
      <c r="I71" s="592"/>
      <c r="J71" s="591"/>
      <c r="K71" s="591"/>
      <c r="L71" s="592"/>
      <c r="M71" s="591"/>
      <c r="N71" s="592"/>
      <c r="O71" s="591"/>
      <c r="P71" s="591"/>
      <c r="Q71" s="588"/>
    </row>
    <row r="72" spans="4:17" ht="23.1" customHeight="1">
      <c r="D72" s="588"/>
      <c r="E72" s="588"/>
      <c r="F72" s="589"/>
      <c r="G72" s="590"/>
      <c r="H72" s="591"/>
      <c r="I72" s="592"/>
      <c r="J72" s="591"/>
      <c r="K72" s="591"/>
      <c r="L72" s="592"/>
      <c r="M72" s="591"/>
      <c r="N72" s="592"/>
      <c r="O72" s="591"/>
      <c r="P72" s="591"/>
      <c r="Q72" s="588"/>
    </row>
    <row r="73" spans="4:17" ht="23.1" customHeight="1">
      <c r="D73" s="588"/>
      <c r="E73" s="588"/>
      <c r="F73" s="589"/>
      <c r="G73" s="590"/>
      <c r="H73" s="591"/>
      <c r="I73" s="592"/>
      <c r="J73" s="591"/>
      <c r="K73" s="591"/>
      <c r="L73" s="592"/>
      <c r="M73" s="591"/>
      <c r="N73" s="592"/>
      <c r="O73" s="591"/>
      <c r="P73" s="591"/>
      <c r="Q73" s="588"/>
    </row>
    <row r="74" spans="4:17" ht="23.1" customHeight="1">
      <c r="D74" s="588"/>
      <c r="E74" s="588"/>
      <c r="F74" s="589"/>
      <c r="G74" s="590"/>
      <c r="H74" s="591"/>
      <c r="I74" s="592"/>
      <c r="J74" s="591"/>
      <c r="K74" s="591"/>
      <c r="L74" s="592"/>
      <c r="M74" s="591"/>
      <c r="N74" s="592"/>
      <c r="O74" s="591"/>
      <c r="P74" s="591"/>
      <c r="Q74" s="588"/>
    </row>
    <row r="75" spans="4:17" ht="23.1" customHeight="1">
      <c r="D75" s="588"/>
      <c r="E75" s="588"/>
      <c r="F75" s="589"/>
      <c r="G75" s="590"/>
      <c r="H75" s="591"/>
      <c r="I75" s="592"/>
      <c r="J75" s="591"/>
      <c r="K75" s="591"/>
      <c r="L75" s="592"/>
      <c r="M75" s="591"/>
      <c r="N75" s="592"/>
      <c r="O75" s="591"/>
      <c r="P75" s="591"/>
      <c r="Q75" s="588"/>
    </row>
    <row r="76" spans="4:17" ht="23.1" customHeight="1">
      <c r="D76" s="588"/>
      <c r="E76" s="588"/>
      <c r="F76" s="589"/>
      <c r="G76" s="590"/>
      <c r="H76" s="591"/>
      <c r="I76" s="592"/>
      <c r="J76" s="591"/>
      <c r="K76" s="591"/>
      <c r="L76" s="592"/>
      <c r="M76" s="591"/>
      <c r="N76" s="592"/>
      <c r="O76" s="591"/>
      <c r="P76" s="591"/>
      <c r="Q76" s="588"/>
    </row>
    <row r="77" spans="4:17" ht="23.1" customHeight="1">
      <c r="D77" s="588"/>
      <c r="E77" s="588"/>
      <c r="F77" s="589"/>
      <c r="G77" s="590"/>
      <c r="H77" s="591"/>
      <c r="I77" s="592"/>
      <c r="J77" s="591"/>
      <c r="K77" s="591"/>
      <c r="L77" s="592"/>
      <c r="M77" s="591"/>
      <c r="N77" s="592"/>
      <c r="O77" s="591"/>
      <c r="P77" s="591"/>
      <c r="Q77" s="588"/>
    </row>
    <row r="78" spans="4:17" ht="23.1" customHeight="1">
      <c r="D78" s="588"/>
      <c r="E78" s="588"/>
      <c r="F78" s="589"/>
      <c r="G78" s="590"/>
      <c r="H78" s="591"/>
      <c r="I78" s="592"/>
      <c r="J78" s="591"/>
      <c r="K78" s="591"/>
      <c r="L78" s="592"/>
      <c r="M78" s="591"/>
      <c r="N78" s="592"/>
      <c r="O78" s="591"/>
      <c r="P78" s="591"/>
      <c r="Q78" s="588"/>
    </row>
    <row r="79" spans="4:17" ht="23.1" customHeight="1">
      <c r="D79" s="588"/>
      <c r="E79" s="588"/>
      <c r="F79" s="589"/>
      <c r="G79" s="590"/>
      <c r="H79" s="591"/>
      <c r="I79" s="592"/>
      <c r="J79" s="591"/>
      <c r="K79" s="591"/>
      <c r="L79" s="592"/>
      <c r="M79" s="591"/>
      <c r="N79" s="592"/>
      <c r="O79" s="591"/>
      <c r="P79" s="591"/>
      <c r="Q79" s="588"/>
    </row>
    <row r="80" spans="4:17" ht="23.1" customHeight="1">
      <c r="D80" s="588"/>
      <c r="E80" s="588"/>
      <c r="F80" s="589"/>
      <c r="G80" s="590"/>
      <c r="H80" s="591"/>
      <c r="I80" s="592"/>
      <c r="J80" s="591"/>
      <c r="K80" s="591"/>
      <c r="L80" s="592"/>
      <c r="M80" s="591"/>
      <c r="N80" s="592"/>
      <c r="O80" s="591"/>
      <c r="P80" s="591"/>
      <c r="Q80" s="588"/>
    </row>
    <row r="81" spans="1:29" ht="23.1" customHeight="1">
      <c r="B81" s="574" t="s">
        <v>549</v>
      </c>
      <c r="D81" s="588" t="s">
        <v>550</v>
      </c>
      <c r="E81" s="588"/>
      <c r="F81" s="589"/>
      <c r="G81" s="590"/>
      <c r="H81" s="591"/>
      <c r="I81" s="592"/>
      <c r="J81" s="591"/>
      <c r="K81" s="591"/>
      <c r="L81" s="592"/>
      <c r="M81" s="591"/>
      <c r="N81" s="592"/>
      <c r="O81" s="591"/>
      <c r="P81" s="591"/>
      <c r="Q81" s="588"/>
    </row>
    <row r="82" spans="1:29" ht="23.1" customHeight="1">
      <c r="B82" s="574" t="s">
        <v>336</v>
      </c>
      <c r="D82" s="669" t="s">
        <v>734</v>
      </c>
      <c r="E82" s="670"/>
      <c r="F82" s="670"/>
      <c r="G82" s="670"/>
      <c r="H82" s="670"/>
      <c r="I82" s="670"/>
      <c r="J82" s="670"/>
      <c r="K82" s="670"/>
      <c r="L82" s="670"/>
      <c r="M82" s="670"/>
      <c r="N82" s="670"/>
      <c r="O82" s="670"/>
      <c r="P82" s="670"/>
      <c r="Q82" s="671"/>
    </row>
    <row r="83" spans="1:29" ht="23.1" customHeight="1">
      <c r="A83" s="574" t="s">
        <v>338</v>
      </c>
      <c r="B83" s="574" t="s">
        <v>730</v>
      </c>
      <c r="C83" s="574" t="s">
        <v>339</v>
      </c>
      <c r="D83" s="588" t="s">
        <v>168</v>
      </c>
      <c r="E83" s="588" t="s">
        <v>169</v>
      </c>
      <c r="F83" s="589" t="s">
        <v>87</v>
      </c>
      <c r="G83" s="590">
        <v>142</v>
      </c>
      <c r="H83" s="591"/>
      <c r="I83" s="592"/>
      <c r="J83" s="591"/>
      <c r="K83" s="591"/>
      <c r="L83" s="592"/>
      <c r="M83" s="591"/>
      <c r="N83" s="592"/>
      <c r="O83" s="591"/>
      <c r="P83" s="591"/>
      <c r="Q83" s="588"/>
      <c r="AC83" s="577">
        <f>G83*H83</f>
        <v>0</v>
      </c>
    </row>
    <row r="84" spans="1:29" ht="23.1" customHeight="1">
      <c r="A84" s="574" t="s">
        <v>289</v>
      </c>
      <c r="B84" s="574" t="s">
        <v>730</v>
      </c>
      <c r="C84" s="574" t="s">
        <v>174</v>
      </c>
      <c r="D84" s="588" t="s">
        <v>175</v>
      </c>
      <c r="E84" s="588" t="s">
        <v>176</v>
      </c>
      <c r="F84" s="589" t="s">
        <v>132</v>
      </c>
      <c r="G84" s="590">
        <v>78</v>
      </c>
      <c r="H84" s="591"/>
      <c r="I84" s="592"/>
      <c r="J84" s="591"/>
      <c r="K84" s="591"/>
      <c r="L84" s="592"/>
      <c r="M84" s="591"/>
      <c r="N84" s="592"/>
      <c r="O84" s="591"/>
      <c r="P84" s="591"/>
      <c r="Q84" s="588"/>
    </row>
    <row r="85" spans="1:29" ht="23.1" customHeight="1">
      <c r="A85" s="574" t="s">
        <v>323</v>
      </c>
      <c r="B85" s="574" t="s">
        <v>730</v>
      </c>
      <c r="C85" s="574" t="s">
        <v>183</v>
      </c>
      <c r="D85" s="588" t="s">
        <v>175</v>
      </c>
      <c r="E85" s="588" t="s">
        <v>233</v>
      </c>
      <c r="F85" s="589" t="s">
        <v>132</v>
      </c>
      <c r="G85" s="590">
        <v>102</v>
      </c>
      <c r="H85" s="591"/>
      <c r="I85" s="592"/>
      <c r="J85" s="591"/>
      <c r="K85" s="591"/>
      <c r="L85" s="592"/>
      <c r="M85" s="591"/>
      <c r="N85" s="592"/>
      <c r="O85" s="591"/>
      <c r="P85" s="591"/>
      <c r="Q85" s="588"/>
    </row>
    <row r="86" spans="1:29" ht="23.1" customHeight="1">
      <c r="A86" s="574" t="s">
        <v>347</v>
      </c>
      <c r="B86" s="574" t="s">
        <v>730</v>
      </c>
      <c r="C86" s="574" t="s">
        <v>348</v>
      </c>
      <c r="D86" s="588" t="s">
        <v>85</v>
      </c>
      <c r="E86" s="588" t="s">
        <v>86</v>
      </c>
      <c r="F86" s="589" t="s">
        <v>87</v>
      </c>
      <c r="G86" s="590">
        <v>40</v>
      </c>
      <c r="H86" s="591"/>
      <c r="I86" s="592"/>
      <c r="J86" s="591"/>
      <c r="K86" s="591"/>
      <c r="L86" s="592"/>
      <c r="M86" s="591"/>
      <c r="N86" s="592"/>
      <c r="O86" s="591"/>
      <c r="P86" s="591"/>
      <c r="Q86" s="588"/>
      <c r="AA86" s="577">
        <f>I86</f>
        <v>0</v>
      </c>
      <c r="AC86" s="577">
        <f>G86*H86</f>
        <v>0</v>
      </c>
    </row>
    <row r="87" spans="1:29" ht="23.1" customHeight="1">
      <c r="A87" s="574" t="s">
        <v>354</v>
      </c>
      <c r="B87" s="574" t="s">
        <v>730</v>
      </c>
      <c r="C87" s="574" t="s">
        <v>355</v>
      </c>
      <c r="D87" s="588" t="s">
        <v>357</v>
      </c>
      <c r="E87" s="588" t="s">
        <v>358</v>
      </c>
      <c r="F87" s="589" t="s">
        <v>359</v>
      </c>
      <c r="G87" s="590">
        <v>53</v>
      </c>
      <c r="H87" s="591"/>
      <c r="I87" s="592"/>
      <c r="J87" s="591"/>
      <c r="K87" s="591"/>
      <c r="L87" s="592"/>
      <c r="M87" s="591"/>
      <c r="N87" s="592"/>
      <c r="O87" s="591"/>
      <c r="P87" s="591"/>
      <c r="Q87" s="588"/>
    </row>
    <row r="88" spans="1:29" ht="23.1" customHeight="1">
      <c r="A88" s="574" t="s">
        <v>364</v>
      </c>
      <c r="B88" s="574" t="s">
        <v>730</v>
      </c>
      <c r="C88" s="574" t="s">
        <v>365</v>
      </c>
      <c r="D88" s="588" t="s">
        <v>367</v>
      </c>
      <c r="E88" s="588" t="s">
        <v>368</v>
      </c>
      <c r="F88" s="589" t="s">
        <v>359</v>
      </c>
      <c r="G88" s="590">
        <v>58</v>
      </c>
      <c r="H88" s="591"/>
      <c r="I88" s="592"/>
      <c r="J88" s="591"/>
      <c r="K88" s="591"/>
      <c r="L88" s="592"/>
      <c r="M88" s="591"/>
      <c r="N88" s="592"/>
      <c r="O88" s="591"/>
      <c r="P88" s="591"/>
      <c r="Q88" s="588"/>
    </row>
    <row r="89" spans="1:29" ht="23.1" customHeight="1">
      <c r="A89" s="574" t="s">
        <v>377</v>
      </c>
      <c r="B89" s="574" t="s">
        <v>730</v>
      </c>
      <c r="C89" s="574" t="s">
        <v>378</v>
      </c>
      <c r="D89" s="588" t="s">
        <v>380</v>
      </c>
      <c r="E89" s="588" t="s">
        <v>334</v>
      </c>
      <c r="F89" s="589" t="s">
        <v>87</v>
      </c>
      <c r="G89" s="590">
        <v>2</v>
      </c>
      <c r="H89" s="591"/>
      <c r="I89" s="592"/>
      <c r="J89" s="591"/>
      <c r="K89" s="591"/>
      <c r="L89" s="592"/>
      <c r="M89" s="591"/>
      <c r="N89" s="592"/>
      <c r="O89" s="591"/>
      <c r="P89" s="591"/>
      <c r="Q89" s="588"/>
    </row>
    <row r="90" spans="1:29" ht="23.1" customHeight="1">
      <c r="A90" s="574" t="s">
        <v>382</v>
      </c>
      <c r="B90" s="574" t="s">
        <v>730</v>
      </c>
      <c r="C90" s="574" t="s">
        <v>383</v>
      </c>
      <c r="D90" s="588" t="s">
        <v>385</v>
      </c>
      <c r="E90" s="588" t="s">
        <v>386</v>
      </c>
      <c r="F90" s="589" t="s">
        <v>387</v>
      </c>
      <c r="G90" s="590">
        <v>0.1</v>
      </c>
      <c r="H90" s="591"/>
      <c r="I90" s="592"/>
      <c r="J90" s="591"/>
      <c r="K90" s="591"/>
      <c r="L90" s="592"/>
      <c r="M90" s="591"/>
      <c r="N90" s="592"/>
      <c r="O90" s="591"/>
      <c r="P90" s="591"/>
      <c r="Q90" s="588"/>
    </row>
    <row r="91" spans="1:29" ht="23.1" customHeight="1">
      <c r="A91" s="574" t="s">
        <v>393</v>
      </c>
      <c r="B91" s="574" t="s">
        <v>730</v>
      </c>
      <c r="C91" s="574" t="s">
        <v>394</v>
      </c>
      <c r="D91" s="588" t="s">
        <v>396</v>
      </c>
      <c r="E91" s="588" t="s">
        <v>397</v>
      </c>
      <c r="F91" s="589" t="s">
        <v>359</v>
      </c>
      <c r="G91" s="590">
        <v>12</v>
      </c>
      <c r="H91" s="591"/>
      <c r="I91" s="592"/>
      <c r="J91" s="591"/>
      <c r="K91" s="591"/>
      <c r="L91" s="592"/>
      <c r="M91" s="591"/>
      <c r="N91" s="592"/>
      <c r="O91" s="591"/>
      <c r="P91" s="591"/>
      <c r="Q91" s="588"/>
    </row>
    <row r="92" spans="1:29" ht="23.1" customHeight="1">
      <c r="A92" s="574" t="s">
        <v>398</v>
      </c>
      <c r="B92" s="574" t="s">
        <v>730</v>
      </c>
      <c r="C92" s="574" t="s">
        <v>399</v>
      </c>
      <c r="D92" s="588" t="s">
        <v>401</v>
      </c>
      <c r="E92" s="588" t="s">
        <v>402</v>
      </c>
      <c r="F92" s="589" t="s">
        <v>359</v>
      </c>
      <c r="G92" s="590">
        <v>1</v>
      </c>
      <c r="H92" s="591"/>
      <c r="I92" s="592"/>
      <c r="J92" s="591"/>
      <c r="K92" s="591"/>
      <c r="L92" s="592"/>
      <c r="M92" s="591"/>
      <c r="N92" s="592"/>
      <c r="O92" s="591"/>
      <c r="P92" s="591"/>
      <c r="Q92" s="588"/>
    </row>
    <row r="93" spans="1:29" ht="23.1" customHeight="1">
      <c r="A93" s="574" t="s">
        <v>412</v>
      </c>
      <c r="B93" s="574" t="s">
        <v>730</v>
      </c>
      <c r="C93" s="574" t="s">
        <v>413</v>
      </c>
      <c r="D93" s="588" t="s">
        <v>102</v>
      </c>
      <c r="E93" s="588" t="s">
        <v>103</v>
      </c>
      <c r="F93" s="589" t="s">
        <v>91</v>
      </c>
      <c r="G93" s="590">
        <v>17</v>
      </c>
      <c r="H93" s="591"/>
      <c r="I93" s="592"/>
      <c r="J93" s="591"/>
      <c r="K93" s="591"/>
      <c r="L93" s="592"/>
      <c r="M93" s="591"/>
      <c r="N93" s="592"/>
      <c r="O93" s="591"/>
      <c r="P93" s="591"/>
      <c r="Q93" s="588"/>
    </row>
    <row r="94" spans="1:29" ht="23.1" customHeight="1">
      <c r="A94" s="574" t="s">
        <v>267</v>
      </c>
      <c r="B94" s="574" t="s">
        <v>730</v>
      </c>
      <c r="C94" s="574" t="s">
        <v>113</v>
      </c>
      <c r="D94" s="588" t="s">
        <v>107</v>
      </c>
      <c r="E94" s="588" t="s">
        <v>114</v>
      </c>
      <c r="F94" s="589" t="s">
        <v>91</v>
      </c>
      <c r="G94" s="590">
        <v>35</v>
      </c>
      <c r="H94" s="591"/>
      <c r="I94" s="592"/>
      <c r="J94" s="591"/>
      <c r="K94" s="591"/>
      <c r="L94" s="592"/>
      <c r="M94" s="591"/>
      <c r="N94" s="592"/>
      <c r="O94" s="591"/>
      <c r="P94" s="591"/>
      <c r="Q94" s="588"/>
    </row>
    <row r="95" spans="1:29" ht="23.1" customHeight="1">
      <c r="A95" s="574" t="s">
        <v>418</v>
      </c>
      <c r="B95" s="574" t="s">
        <v>730</v>
      </c>
      <c r="C95" s="574" t="s">
        <v>419</v>
      </c>
      <c r="D95" s="588" t="s">
        <v>116</v>
      </c>
      <c r="E95" s="588" t="s">
        <v>117</v>
      </c>
      <c r="F95" s="589" t="s">
        <v>91</v>
      </c>
      <c r="G95" s="590">
        <v>1</v>
      </c>
      <c r="H95" s="591"/>
      <c r="I95" s="592"/>
      <c r="J95" s="591"/>
      <c r="K95" s="591"/>
      <c r="L95" s="592"/>
      <c r="M95" s="591"/>
      <c r="N95" s="592"/>
      <c r="O95" s="591"/>
      <c r="P95" s="591"/>
      <c r="Q95" s="588"/>
    </row>
    <row r="96" spans="1:29" ht="23.1" customHeight="1">
      <c r="A96" s="574" t="s">
        <v>421</v>
      </c>
      <c r="B96" s="574" t="s">
        <v>730</v>
      </c>
      <c r="C96" s="574" t="s">
        <v>422</v>
      </c>
      <c r="D96" s="588" t="s">
        <v>116</v>
      </c>
      <c r="E96" s="588" t="s">
        <v>119</v>
      </c>
      <c r="F96" s="589" t="s">
        <v>91</v>
      </c>
      <c r="G96" s="590">
        <v>3</v>
      </c>
      <c r="H96" s="591"/>
      <c r="I96" s="592"/>
      <c r="J96" s="591"/>
      <c r="K96" s="591"/>
      <c r="L96" s="592"/>
      <c r="M96" s="591"/>
      <c r="N96" s="592"/>
      <c r="O96" s="591"/>
      <c r="P96" s="591"/>
      <c r="Q96" s="588"/>
    </row>
    <row r="97" spans="1:31" ht="23.1" customHeight="1">
      <c r="A97" s="574" t="s">
        <v>424</v>
      </c>
      <c r="B97" s="574" t="s">
        <v>730</v>
      </c>
      <c r="C97" s="574" t="s">
        <v>425</v>
      </c>
      <c r="D97" s="588" t="s">
        <v>121</v>
      </c>
      <c r="E97" s="588" t="s">
        <v>122</v>
      </c>
      <c r="F97" s="589" t="s">
        <v>91</v>
      </c>
      <c r="G97" s="590">
        <v>20</v>
      </c>
      <c r="H97" s="591"/>
      <c r="I97" s="592"/>
      <c r="J97" s="591"/>
      <c r="K97" s="591"/>
      <c r="L97" s="592"/>
      <c r="M97" s="591"/>
      <c r="N97" s="592"/>
      <c r="O97" s="591"/>
      <c r="P97" s="591"/>
      <c r="Q97" s="588"/>
    </row>
    <row r="98" spans="1:31" ht="23.1" customHeight="1">
      <c r="A98" s="574" t="s">
        <v>431</v>
      </c>
      <c r="B98" s="574" t="s">
        <v>730</v>
      </c>
      <c r="C98" s="574" t="s">
        <v>432</v>
      </c>
      <c r="D98" s="588" t="s">
        <v>142</v>
      </c>
      <c r="E98" s="588" t="s">
        <v>143</v>
      </c>
      <c r="F98" s="589" t="s">
        <v>87</v>
      </c>
      <c r="G98" s="590">
        <v>456</v>
      </c>
      <c r="H98" s="591"/>
      <c r="I98" s="592"/>
      <c r="J98" s="591"/>
      <c r="K98" s="591"/>
      <c r="L98" s="592"/>
      <c r="M98" s="591"/>
      <c r="N98" s="592"/>
      <c r="O98" s="591"/>
      <c r="P98" s="591"/>
      <c r="Q98" s="588"/>
      <c r="R98" s="6" t="s">
        <v>986</v>
      </c>
      <c r="S98" s="596">
        <v>1461024</v>
      </c>
      <c r="AC98" s="577">
        <f>G98*H98</f>
        <v>0</v>
      </c>
    </row>
    <row r="99" spans="1:31" ht="23.1" customHeight="1">
      <c r="A99" s="574" t="s">
        <v>434</v>
      </c>
      <c r="B99" s="574" t="s">
        <v>730</v>
      </c>
      <c r="C99" s="574" t="s">
        <v>435</v>
      </c>
      <c r="D99" s="588" t="s">
        <v>196</v>
      </c>
      <c r="E99" s="588"/>
      <c r="F99" s="589" t="s">
        <v>132</v>
      </c>
      <c r="G99" s="590">
        <v>1</v>
      </c>
      <c r="H99" s="591"/>
      <c r="I99" s="592"/>
      <c r="J99" s="591"/>
      <c r="K99" s="591"/>
      <c r="L99" s="592"/>
      <c r="M99" s="591"/>
      <c r="N99" s="592"/>
      <c r="O99" s="591"/>
      <c r="P99" s="591"/>
      <c r="Q99" s="588"/>
      <c r="R99" s="6" t="s">
        <v>987</v>
      </c>
      <c r="S99" s="596">
        <f>P98</f>
        <v>0</v>
      </c>
      <c r="T99" s="6" t="s">
        <v>988</v>
      </c>
      <c r="U99" s="595">
        <f>S98-S99</f>
        <v>1461024</v>
      </c>
    </row>
    <row r="100" spans="1:31" ht="23.1" customHeight="1">
      <c r="A100" s="574" t="s">
        <v>443</v>
      </c>
      <c r="B100" s="574" t="s">
        <v>730</v>
      </c>
      <c r="C100" s="574" t="s">
        <v>444</v>
      </c>
      <c r="D100" s="588" t="s">
        <v>199</v>
      </c>
      <c r="E100" s="588"/>
      <c r="F100" s="589" t="s">
        <v>132</v>
      </c>
      <c r="G100" s="590">
        <v>16</v>
      </c>
      <c r="H100" s="591"/>
      <c r="I100" s="592"/>
      <c r="J100" s="591"/>
      <c r="K100" s="591"/>
      <c r="L100" s="592"/>
      <c r="M100" s="591"/>
      <c r="N100" s="592"/>
      <c r="O100" s="591"/>
      <c r="P100" s="591"/>
      <c r="Q100" s="588"/>
    </row>
    <row r="101" spans="1:31" ht="23.1" customHeight="1">
      <c r="A101" s="574" t="s">
        <v>446</v>
      </c>
      <c r="B101" s="574" t="s">
        <v>730</v>
      </c>
      <c r="C101" s="574" t="s">
        <v>447</v>
      </c>
      <c r="D101" s="588" t="s">
        <v>200</v>
      </c>
      <c r="E101" s="588"/>
      <c r="F101" s="589" t="s">
        <v>132</v>
      </c>
      <c r="G101" s="590">
        <v>12</v>
      </c>
      <c r="H101" s="591"/>
      <c r="I101" s="592"/>
      <c r="J101" s="591"/>
      <c r="K101" s="591"/>
      <c r="L101" s="592"/>
      <c r="M101" s="591"/>
      <c r="N101" s="592"/>
      <c r="O101" s="591"/>
      <c r="P101" s="591"/>
      <c r="Q101" s="588"/>
    </row>
    <row r="102" spans="1:31" ht="23.1" customHeight="1">
      <c r="D102" s="588"/>
      <c r="E102" s="588"/>
      <c r="F102" s="589"/>
      <c r="G102" s="590"/>
      <c r="H102" s="591"/>
      <c r="I102" s="592"/>
      <c r="J102" s="591"/>
      <c r="K102" s="591"/>
      <c r="L102" s="592"/>
      <c r="M102" s="591"/>
      <c r="N102" s="592"/>
      <c r="O102" s="591"/>
      <c r="P102" s="591"/>
      <c r="Q102" s="588"/>
      <c r="AE102" s="577">
        <f>TRUNC(SUM(AE82:AE101))</f>
        <v>0</v>
      </c>
    </row>
    <row r="103" spans="1:31" ht="23.1" customHeight="1">
      <c r="D103" s="588"/>
      <c r="E103" s="588"/>
      <c r="F103" s="589"/>
      <c r="G103" s="590"/>
      <c r="H103" s="591"/>
      <c r="I103" s="592"/>
      <c r="J103" s="591"/>
      <c r="K103" s="591"/>
      <c r="L103" s="592"/>
      <c r="M103" s="591"/>
      <c r="N103" s="592"/>
      <c r="O103" s="591"/>
      <c r="P103" s="591"/>
      <c r="Q103" s="588"/>
    </row>
    <row r="104" spans="1:31" ht="23.1" customHeight="1">
      <c r="D104" s="588"/>
      <c r="E104" s="588"/>
      <c r="F104" s="589"/>
      <c r="G104" s="590"/>
      <c r="H104" s="591"/>
      <c r="I104" s="592"/>
      <c r="J104" s="591"/>
      <c r="K104" s="591"/>
      <c r="L104" s="592"/>
      <c r="M104" s="591"/>
      <c r="N104" s="592"/>
      <c r="O104" s="591"/>
      <c r="P104" s="591"/>
      <c r="Q104" s="588"/>
    </row>
    <row r="105" spans="1:31" ht="23.1" customHeight="1">
      <c r="D105" s="588"/>
      <c r="E105" s="588"/>
      <c r="F105" s="589"/>
      <c r="G105" s="590"/>
      <c r="H105" s="591"/>
      <c r="I105" s="592"/>
      <c r="J105" s="591"/>
      <c r="K105" s="591"/>
      <c r="L105" s="592"/>
      <c r="M105" s="591"/>
      <c r="N105" s="592"/>
      <c r="O105" s="591"/>
      <c r="P105" s="591"/>
      <c r="Q105" s="588"/>
    </row>
    <row r="106" spans="1:31" ht="23.1" customHeight="1">
      <c r="D106" s="588"/>
      <c r="E106" s="588"/>
      <c r="F106" s="589"/>
      <c r="G106" s="590"/>
      <c r="H106" s="591"/>
      <c r="I106" s="592"/>
      <c r="J106" s="591"/>
      <c r="K106" s="591"/>
      <c r="L106" s="592"/>
      <c r="M106" s="591"/>
      <c r="N106" s="592"/>
      <c r="O106" s="591"/>
      <c r="P106" s="591"/>
      <c r="Q106" s="588"/>
    </row>
    <row r="107" spans="1:31" ht="23.1" customHeight="1">
      <c r="B107" s="574" t="s">
        <v>549</v>
      </c>
      <c r="D107" s="588" t="s">
        <v>550</v>
      </c>
      <c r="E107" s="588"/>
      <c r="F107" s="589"/>
      <c r="G107" s="590"/>
      <c r="H107" s="591"/>
      <c r="I107" s="592"/>
      <c r="J107" s="591"/>
      <c r="K107" s="591"/>
      <c r="L107" s="592"/>
      <c r="M107" s="591"/>
      <c r="N107" s="592"/>
      <c r="O107" s="591"/>
      <c r="P107" s="591"/>
      <c r="Q107" s="588"/>
    </row>
    <row r="108" spans="1:31" ht="23.1" customHeight="1">
      <c r="B108" s="574" t="s">
        <v>336</v>
      </c>
      <c r="D108" s="669" t="s">
        <v>735</v>
      </c>
      <c r="E108" s="670"/>
      <c r="F108" s="670"/>
      <c r="G108" s="670"/>
      <c r="H108" s="670"/>
      <c r="I108" s="670"/>
      <c r="J108" s="670"/>
      <c r="K108" s="670"/>
      <c r="L108" s="670"/>
      <c r="M108" s="670"/>
      <c r="N108" s="670"/>
      <c r="O108" s="670"/>
      <c r="P108" s="670"/>
      <c r="Q108" s="671"/>
    </row>
    <row r="109" spans="1:31" ht="23.1" customHeight="1">
      <c r="A109" s="574" t="s">
        <v>338</v>
      </c>
      <c r="B109" s="574" t="s">
        <v>731</v>
      </c>
      <c r="C109" s="574" t="s">
        <v>339</v>
      </c>
      <c r="D109" s="588" t="s">
        <v>168</v>
      </c>
      <c r="E109" s="588" t="s">
        <v>169</v>
      </c>
      <c r="F109" s="589" t="s">
        <v>87</v>
      </c>
      <c r="G109" s="590">
        <v>80</v>
      </c>
      <c r="H109" s="591"/>
      <c r="I109" s="592"/>
      <c r="J109" s="591"/>
      <c r="K109" s="591"/>
      <c r="L109" s="592"/>
      <c r="M109" s="591"/>
      <c r="N109" s="592"/>
      <c r="O109" s="591"/>
      <c r="P109" s="591"/>
      <c r="Q109" s="588"/>
      <c r="AC109" s="577">
        <f>G109*H109</f>
        <v>0</v>
      </c>
    </row>
    <row r="110" spans="1:31" ht="23.1" customHeight="1">
      <c r="A110" s="574" t="s">
        <v>289</v>
      </c>
      <c r="B110" s="574" t="s">
        <v>731</v>
      </c>
      <c r="C110" s="574" t="s">
        <v>174</v>
      </c>
      <c r="D110" s="588" t="s">
        <v>175</v>
      </c>
      <c r="E110" s="588" t="s">
        <v>176</v>
      </c>
      <c r="F110" s="589" t="s">
        <v>132</v>
      </c>
      <c r="G110" s="590">
        <v>35</v>
      </c>
      <c r="H110" s="591"/>
      <c r="I110" s="592"/>
      <c r="J110" s="591"/>
      <c r="K110" s="591"/>
      <c r="L110" s="592"/>
      <c r="M110" s="591"/>
      <c r="N110" s="592"/>
      <c r="O110" s="591"/>
      <c r="P110" s="591"/>
      <c r="Q110" s="588"/>
    </row>
    <row r="111" spans="1:31" ht="23.1" customHeight="1">
      <c r="A111" s="574" t="s">
        <v>323</v>
      </c>
      <c r="B111" s="574" t="s">
        <v>731</v>
      </c>
      <c r="C111" s="574" t="s">
        <v>183</v>
      </c>
      <c r="D111" s="588" t="s">
        <v>175</v>
      </c>
      <c r="E111" s="588" t="s">
        <v>233</v>
      </c>
      <c r="F111" s="589" t="s">
        <v>132</v>
      </c>
      <c r="G111" s="590">
        <v>26</v>
      </c>
      <c r="H111" s="591"/>
      <c r="I111" s="592"/>
      <c r="J111" s="591"/>
      <c r="K111" s="591"/>
      <c r="L111" s="592"/>
      <c r="M111" s="591"/>
      <c r="N111" s="592"/>
      <c r="O111" s="591"/>
      <c r="P111" s="591"/>
      <c r="Q111" s="588"/>
    </row>
    <row r="112" spans="1:31" ht="23.1" customHeight="1">
      <c r="A112" s="574" t="s">
        <v>354</v>
      </c>
      <c r="B112" s="574" t="s">
        <v>731</v>
      </c>
      <c r="C112" s="574" t="s">
        <v>355</v>
      </c>
      <c r="D112" s="588" t="s">
        <v>357</v>
      </c>
      <c r="E112" s="588" t="s">
        <v>358</v>
      </c>
      <c r="F112" s="589" t="s">
        <v>359</v>
      </c>
      <c r="G112" s="590">
        <v>11</v>
      </c>
      <c r="H112" s="591"/>
      <c r="I112" s="592"/>
      <c r="J112" s="591"/>
      <c r="K112" s="591"/>
      <c r="L112" s="592"/>
      <c r="M112" s="591"/>
      <c r="N112" s="592"/>
      <c r="O112" s="591"/>
      <c r="P112" s="591"/>
      <c r="Q112" s="588"/>
    </row>
    <row r="113" spans="1:31" ht="23.1" customHeight="1">
      <c r="A113" s="574" t="s">
        <v>364</v>
      </c>
      <c r="B113" s="574" t="s">
        <v>731</v>
      </c>
      <c r="C113" s="574" t="s">
        <v>365</v>
      </c>
      <c r="D113" s="588" t="s">
        <v>367</v>
      </c>
      <c r="E113" s="588" t="s">
        <v>368</v>
      </c>
      <c r="F113" s="589" t="s">
        <v>359</v>
      </c>
      <c r="G113" s="590">
        <v>40</v>
      </c>
      <c r="H113" s="591"/>
      <c r="I113" s="592"/>
      <c r="J113" s="591"/>
      <c r="K113" s="591"/>
      <c r="L113" s="592"/>
      <c r="M113" s="591"/>
      <c r="N113" s="592"/>
      <c r="O113" s="591"/>
      <c r="P113" s="591"/>
      <c r="Q113" s="588"/>
    </row>
    <row r="114" spans="1:31" ht="23.1" customHeight="1">
      <c r="A114" s="574" t="s">
        <v>393</v>
      </c>
      <c r="B114" s="574" t="s">
        <v>731</v>
      </c>
      <c r="C114" s="574" t="s">
        <v>394</v>
      </c>
      <c r="D114" s="588" t="s">
        <v>396</v>
      </c>
      <c r="E114" s="588" t="s">
        <v>397</v>
      </c>
      <c r="F114" s="589" t="s">
        <v>359</v>
      </c>
      <c r="G114" s="590">
        <v>3</v>
      </c>
      <c r="H114" s="591"/>
      <c r="I114" s="592"/>
      <c r="J114" s="591"/>
      <c r="K114" s="591"/>
      <c r="L114" s="592"/>
      <c r="M114" s="591"/>
      <c r="N114" s="592"/>
      <c r="O114" s="591"/>
      <c r="P114" s="591"/>
      <c r="Q114" s="588"/>
    </row>
    <row r="115" spans="1:31" ht="23.1" customHeight="1">
      <c r="A115" s="574" t="s">
        <v>406</v>
      </c>
      <c r="B115" s="574" t="s">
        <v>731</v>
      </c>
      <c r="C115" s="574" t="s">
        <v>407</v>
      </c>
      <c r="D115" s="588" t="s">
        <v>95</v>
      </c>
      <c r="E115" s="588" t="s">
        <v>98</v>
      </c>
      <c r="F115" s="589" t="s">
        <v>91</v>
      </c>
      <c r="G115" s="590">
        <v>3</v>
      </c>
      <c r="H115" s="591"/>
      <c r="I115" s="592"/>
      <c r="J115" s="591"/>
      <c r="K115" s="591"/>
      <c r="L115" s="592"/>
      <c r="M115" s="591"/>
      <c r="N115" s="592"/>
      <c r="O115" s="591"/>
      <c r="P115" s="591"/>
      <c r="Q115" s="588"/>
    </row>
    <row r="116" spans="1:31" ht="23.1" customHeight="1">
      <c r="A116" s="574" t="s">
        <v>412</v>
      </c>
      <c r="B116" s="574" t="s">
        <v>731</v>
      </c>
      <c r="C116" s="574" t="s">
        <v>413</v>
      </c>
      <c r="D116" s="588" t="s">
        <v>102</v>
      </c>
      <c r="E116" s="588" t="s">
        <v>103</v>
      </c>
      <c r="F116" s="589" t="s">
        <v>91</v>
      </c>
      <c r="G116" s="590">
        <v>13</v>
      </c>
      <c r="H116" s="591"/>
      <c r="I116" s="592"/>
      <c r="J116" s="591"/>
      <c r="K116" s="591"/>
      <c r="L116" s="592"/>
      <c r="M116" s="591"/>
      <c r="N116" s="592"/>
      <c r="O116" s="591"/>
      <c r="P116" s="591"/>
      <c r="Q116" s="588"/>
    </row>
    <row r="117" spans="1:31" ht="23.1" customHeight="1">
      <c r="A117" s="574" t="s">
        <v>266</v>
      </c>
      <c r="B117" s="574" t="s">
        <v>731</v>
      </c>
      <c r="C117" s="574" t="s">
        <v>111</v>
      </c>
      <c r="D117" s="588" t="s">
        <v>107</v>
      </c>
      <c r="E117" s="588" t="s">
        <v>112</v>
      </c>
      <c r="F117" s="589" t="s">
        <v>91</v>
      </c>
      <c r="G117" s="590">
        <v>3</v>
      </c>
      <c r="H117" s="591"/>
      <c r="I117" s="592"/>
      <c r="J117" s="591"/>
      <c r="K117" s="591"/>
      <c r="L117" s="592"/>
      <c r="M117" s="591"/>
      <c r="N117" s="592"/>
      <c r="O117" s="591"/>
      <c r="P117" s="591"/>
      <c r="Q117" s="588"/>
    </row>
    <row r="118" spans="1:31" ht="23.1" customHeight="1">
      <c r="D118" s="588"/>
      <c r="E118" s="588"/>
      <c r="F118" s="589"/>
      <c r="G118" s="590"/>
      <c r="H118" s="591"/>
      <c r="I118" s="592"/>
      <c r="J118" s="591"/>
      <c r="K118" s="591"/>
      <c r="L118" s="592"/>
      <c r="M118" s="591"/>
      <c r="N118" s="592"/>
      <c r="O118" s="591"/>
      <c r="P118" s="591"/>
      <c r="Q118" s="588"/>
      <c r="AE118" s="577">
        <f>TRUNC(SUM(AE108:AE117))</f>
        <v>0</v>
      </c>
    </row>
    <row r="119" spans="1:31" ht="23.1" customHeight="1">
      <c r="D119" s="588"/>
      <c r="E119" s="588"/>
      <c r="F119" s="589"/>
      <c r="G119" s="590"/>
      <c r="H119" s="591"/>
      <c r="I119" s="592"/>
      <c r="J119" s="591"/>
      <c r="K119" s="591"/>
      <c r="L119" s="592"/>
      <c r="M119" s="591"/>
      <c r="N119" s="592"/>
      <c r="O119" s="591"/>
      <c r="P119" s="591"/>
      <c r="Q119" s="588"/>
    </row>
    <row r="120" spans="1:31" ht="23.1" customHeight="1">
      <c r="D120" s="588"/>
      <c r="E120" s="588"/>
      <c r="F120" s="589"/>
      <c r="G120" s="590"/>
      <c r="H120" s="591"/>
      <c r="I120" s="592"/>
      <c r="J120" s="591"/>
      <c r="K120" s="591"/>
      <c r="L120" s="592"/>
      <c r="M120" s="591"/>
      <c r="N120" s="592"/>
      <c r="O120" s="591"/>
      <c r="P120" s="591"/>
      <c r="Q120" s="588"/>
    </row>
    <row r="121" spans="1:31" ht="23.1" customHeight="1">
      <c r="D121" s="588"/>
      <c r="E121" s="588"/>
      <c r="F121" s="589"/>
      <c r="G121" s="590"/>
      <c r="H121" s="591"/>
      <c r="I121" s="592"/>
      <c r="J121" s="591"/>
      <c r="K121" s="591"/>
      <c r="L121" s="592"/>
      <c r="M121" s="591"/>
      <c r="N121" s="592"/>
      <c r="O121" s="591"/>
      <c r="P121" s="591"/>
      <c r="Q121" s="588"/>
    </row>
    <row r="122" spans="1:31" ht="23.1" customHeight="1">
      <c r="D122" s="588"/>
      <c r="E122" s="588"/>
      <c r="F122" s="589"/>
      <c r="G122" s="590"/>
      <c r="H122" s="591"/>
      <c r="I122" s="592"/>
      <c r="J122" s="591"/>
      <c r="K122" s="591"/>
      <c r="L122" s="592"/>
      <c r="M122" s="591"/>
      <c r="N122" s="592"/>
      <c r="O122" s="591"/>
      <c r="P122" s="591"/>
      <c r="Q122" s="588"/>
    </row>
    <row r="123" spans="1:31" ht="23.1" customHeight="1">
      <c r="D123" s="588"/>
      <c r="E123" s="588"/>
      <c r="F123" s="589"/>
      <c r="G123" s="590"/>
      <c r="H123" s="591"/>
      <c r="I123" s="592"/>
      <c r="J123" s="591"/>
      <c r="K123" s="591"/>
      <c r="L123" s="592"/>
      <c r="M123" s="591"/>
      <c r="N123" s="592"/>
      <c r="O123" s="591"/>
      <c r="P123" s="591"/>
      <c r="Q123" s="588"/>
    </row>
    <row r="124" spans="1:31" ht="23.1" customHeight="1">
      <c r="D124" s="588"/>
      <c r="E124" s="588"/>
      <c r="F124" s="589"/>
      <c r="G124" s="590"/>
      <c r="H124" s="591"/>
      <c r="I124" s="592"/>
      <c r="J124" s="591"/>
      <c r="K124" s="591"/>
      <c r="L124" s="592"/>
      <c r="M124" s="591"/>
      <c r="N124" s="592"/>
      <c r="O124" s="591"/>
      <c r="P124" s="591"/>
      <c r="Q124" s="588"/>
    </row>
    <row r="125" spans="1:31" ht="23.1" customHeight="1">
      <c r="D125" s="588"/>
      <c r="E125" s="588"/>
      <c r="F125" s="589"/>
      <c r="G125" s="590"/>
      <c r="H125" s="591"/>
      <c r="I125" s="592"/>
      <c r="J125" s="591"/>
      <c r="K125" s="591"/>
      <c r="L125" s="592"/>
      <c r="M125" s="591"/>
      <c r="N125" s="592"/>
      <c r="O125" s="591"/>
      <c r="P125" s="591"/>
      <c r="Q125" s="588"/>
    </row>
    <row r="126" spans="1:31" ht="23.1" customHeight="1">
      <c r="D126" s="588"/>
      <c r="E126" s="588"/>
      <c r="F126" s="589"/>
      <c r="G126" s="590"/>
      <c r="H126" s="591"/>
      <c r="I126" s="592"/>
      <c r="J126" s="591"/>
      <c r="K126" s="591"/>
      <c r="L126" s="592"/>
      <c r="M126" s="591"/>
      <c r="N126" s="592"/>
      <c r="O126" s="591"/>
      <c r="P126" s="591"/>
      <c r="Q126" s="588"/>
    </row>
    <row r="127" spans="1:31" ht="23.1" customHeight="1">
      <c r="D127" s="588"/>
      <c r="E127" s="588"/>
      <c r="F127" s="589"/>
      <c r="G127" s="590"/>
      <c r="H127" s="591"/>
      <c r="I127" s="592"/>
      <c r="J127" s="591"/>
      <c r="K127" s="591"/>
      <c r="L127" s="592"/>
      <c r="M127" s="591"/>
      <c r="N127" s="592"/>
      <c r="O127" s="591"/>
      <c r="P127" s="591"/>
      <c r="Q127" s="588"/>
    </row>
    <row r="128" spans="1:31" ht="23.1" customHeight="1">
      <c r="D128" s="588"/>
      <c r="E128" s="588"/>
      <c r="F128" s="589"/>
      <c r="G128" s="590"/>
      <c r="H128" s="591"/>
      <c r="I128" s="592"/>
      <c r="J128" s="591"/>
      <c r="K128" s="591"/>
      <c r="L128" s="592"/>
      <c r="M128" s="591"/>
      <c r="N128" s="592"/>
      <c r="O128" s="591"/>
      <c r="P128" s="591"/>
      <c r="Q128" s="588"/>
    </row>
    <row r="129" spans="1:21" ht="23.1" customHeight="1">
      <c r="D129" s="588"/>
      <c r="E129" s="588"/>
      <c r="F129" s="589"/>
      <c r="G129" s="590"/>
      <c r="H129" s="591"/>
      <c r="I129" s="592"/>
      <c r="J129" s="591"/>
      <c r="K129" s="591"/>
      <c r="L129" s="592"/>
      <c r="M129" s="591"/>
      <c r="N129" s="592"/>
      <c r="O129" s="591"/>
      <c r="P129" s="591"/>
      <c r="Q129" s="588"/>
    </row>
    <row r="130" spans="1:21" ht="23.1" customHeight="1">
      <c r="D130" s="588"/>
      <c r="E130" s="588"/>
      <c r="F130" s="589"/>
      <c r="G130" s="590"/>
      <c r="H130" s="591"/>
      <c r="I130" s="592"/>
      <c r="J130" s="591"/>
      <c r="K130" s="591"/>
      <c r="L130" s="592"/>
      <c r="M130" s="591"/>
      <c r="N130" s="592"/>
      <c r="O130" s="591"/>
      <c r="P130" s="591"/>
      <c r="Q130" s="588"/>
    </row>
    <row r="131" spans="1:21" ht="23.1" customHeight="1">
      <c r="D131" s="588"/>
      <c r="E131" s="588"/>
      <c r="F131" s="589"/>
      <c r="G131" s="590"/>
      <c r="H131" s="591"/>
      <c r="I131" s="592"/>
      <c r="J131" s="591"/>
      <c r="K131" s="591"/>
      <c r="L131" s="592"/>
      <c r="M131" s="591"/>
      <c r="N131" s="592"/>
      <c r="O131" s="591"/>
      <c r="P131" s="591"/>
      <c r="Q131" s="588"/>
    </row>
    <row r="132" spans="1:21" ht="23.1" customHeight="1">
      <c r="D132" s="588"/>
      <c r="E132" s="588"/>
      <c r="F132" s="589"/>
      <c r="G132" s="590"/>
      <c r="H132" s="591"/>
      <c r="I132" s="592"/>
      <c r="J132" s="591"/>
      <c r="K132" s="591"/>
      <c r="L132" s="592"/>
      <c r="M132" s="591"/>
      <c r="N132" s="592"/>
      <c r="O132" s="591"/>
      <c r="P132" s="591"/>
      <c r="Q132" s="588"/>
    </row>
    <row r="133" spans="1:21" ht="23.1" customHeight="1">
      <c r="B133" s="574" t="s">
        <v>549</v>
      </c>
      <c r="D133" s="588" t="s">
        <v>550</v>
      </c>
      <c r="E133" s="588"/>
      <c r="F133" s="589"/>
      <c r="G133" s="590"/>
      <c r="H133" s="591"/>
      <c r="I133" s="592"/>
      <c r="J133" s="591"/>
      <c r="K133" s="591"/>
      <c r="L133" s="592"/>
      <c r="M133" s="591"/>
      <c r="N133" s="592"/>
      <c r="O133" s="591"/>
      <c r="P133" s="591"/>
      <c r="Q133" s="588"/>
    </row>
    <row r="134" spans="1:21" ht="23.1" customHeight="1">
      <c r="B134" s="574" t="s">
        <v>336</v>
      </c>
      <c r="D134" s="669" t="s">
        <v>736</v>
      </c>
      <c r="E134" s="670"/>
      <c r="F134" s="670"/>
      <c r="G134" s="670"/>
      <c r="H134" s="670"/>
      <c r="I134" s="670"/>
      <c r="J134" s="670"/>
      <c r="K134" s="670"/>
      <c r="L134" s="670"/>
      <c r="M134" s="670"/>
      <c r="N134" s="670"/>
      <c r="O134" s="670"/>
      <c r="P134" s="670"/>
      <c r="Q134" s="671"/>
    </row>
    <row r="135" spans="1:21" ht="23.1" customHeight="1">
      <c r="A135" s="574" t="s">
        <v>482</v>
      </c>
      <c r="B135" s="574" t="s">
        <v>732</v>
      </c>
      <c r="C135" s="574" t="s">
        <v>483</v>
      </c>
      <c r="D135" s="588" t="s">
        <v>192</v>
      </c>
      <c r="E135" s="588" t="s">
        <v>86</v>
      </c>
      <c r="F135" s="589" t="s">
        <v>87</v>
      </c>
      <c r="G135" s="590">
        <v>5</v>
      </c>
      <c r="H135" s="591"/>
      <c r="I135" s="592"/>
      <c r="J135" s="591"/>
      <c r="K135" s="591"/>
      <c r="L135" s="592"/>
      <c r="M135" s="591"/>
      <c r="N135" s="592"/>
      <c r="O135" s="591"/>
      <c r="P135" s="591"/>
      <c r="Q135" s="588"/>
    </row>
    <row r="136" spans="1:21" ht="23.1" customHeight="1">
      <c r="A136" s="574" t="s">
        <v>485</v>
      </c>
      <c r="B136" s="574" t="s">
        <v>732</v>
      </c>
      <c r="C136" s="574" t="s">
        <v>486</v>
      </c>
      <c r="D136" s="588" t="s">
        <v>192</v>
      </c>
      <c r="E136" s="588" t="s">
        <v>193</v>
      </c>
      <c r="F136" s="589" t="s">
        <v>87</v>
      </c>
      <c r="G136" s="590">
        <v>8</v>
      </c>
      <c r="H136" s="591"/>
      <c r="I136" s="592"/>
      <c r="J136" s="591"/>
      <c r="K136" s="591"/>
      <c r="L136" s="592"/>
      <c r="M136" s="591"/>
      <c r="N136" s="592"/>
      <c r="O136" s="591"/>
      <c r="P136" s="591"/>
      <c r="Q136" s="588"/>
    </row>
    <row r="137" spans="1:21" ht="23.1" customHeight="1">
      <c r="A137" s="574" t="s">
        <v>488</v>
      </c>
      <c r="B137" s="574" t="s">
        <v>732</v>
      </c>
      <c r="C137" s="574" t="s">
        <v>489</v>
      </c>
      <c r="D137" s="588" t="s">
        <v>184</v>
      </c>
      <c r="E137" s="588" t="s">
        <v>185</v>
      </c>
      <c r="F137" s="589" t="s">
        <v>91</v>
      </c>
      <c r="G137" s="590">
        <v>36</v>
      </c>
      <c r="H137" s="591"/>
      <c r="I137" s="592"/>
      <c r="J137" s="591"/>
      <c r="K137" s="591"/>
      <c r="L137" s="592"/>
      <c r="M137" s="591"/>
      <c r="N137" s="592"/>
      <c r="O137" s="591"/>
      <c r="P137" s="591"/>
      <c r="Q137" s="588"/>
    </row>
    <row r="138" spans="1:21" ht="23.1" customHeight="1">
      <c r="A138" s="574" t="s">
        <v>491</v>
      </c>
      <c r="B138" s="574" t="s">
        <v>732</v>
      </c>
      <c r="C138" s="574" t="s">
        <v>492</v>
      </c>
      <c r="D138" s="588" t="s">
        <v>194</v>
      </c>
      <c r="E138" s="588" t="s">
        <v>195</v>
      </c>
      <c r="F138" s="589" t="s">
        <v>87</v>
      </c>
      <c r="G138" s="590">
        <v>62</v>
      </c>
      <c r="H138" s="591"/>
      <c r="I138" s="592"/>
      <c r="J138" s="591"/>
      <c r="K138" s="591"/>
      <c r="L138" s="592"/>
      <c r="M138" s="591"/>
      <c r="N138" s="592"/>
      <c r="O138" s="591"/>
      <c r="P138" s="591"/>
      <c r="Q138" s="588"/>
      <c r="R138" s="6" t="s">
        <v>991</v>
      </c>
    </row>
    <row r="139" spans="1:21" ht="23.1" customHeight="1">
      <c r="A139" s="574" t="s">
        <v>494</v>
      </c>
      <c r="B139" s="574" t="s">
        <v>732</v>
      </c>
      <c r="C139" s="574" t="s">
        <v>495</v>
      </c>
      <c r="D139" s="588" t="s">
        <v>497</v>
      </c>
      <c r="E139" s="588" t="s">
        <v>498</v>
      </c>
      <c r="F139" s="589" t="s">
        <v>132</v>
      </c>
      <c r="G139" s="590">
        <v>5</v>
      </c>
      <c r="H139" s="591"/>
      <c r="I139" s="592"/>
      <c r="J139" s="591"/>
      <c r="K139" s="591"/>
      <c r="L139" s="592"/>
      <c r="M139" s="591"/>
      <c r="N139" s="592"/>
      <c r="O139" s="591"/>
      <c r="P139" s="591"/>
      <c r="Q139" s="588"/>
      <c r="R139" s="6" t="s">
        <v>992</v>
      </c>
      <c r="S139" s="597">
        <v>49538</v>
      </c>
    </row>
    <row r="140" spans="1:21" ht="23.1" customHeight="1">
      <c r="A140" s="574" t="s">
        <v>499</v>
      </c>
      <c r="B140" s="574" t="s">
        <v>732</v>
      </c>
      <c r="C140" s="574" t="s">
        <v>500</v>
      </c>
      <c r="D140" s="588" t="s">
        <v>497</v>
      </c>
      <c r="E140" s="588" t="s">
        <v>502</v>
      </c>
      <c r="F140" s="589" t="s">
        <v>132</v>
      </c>
      <c r="G140" s="590">
        <v>1</v>
      </c>
      <c r="H140" s="591"/>
      <c r="I140" s="592"/>
      <c r="J140" s="591"/>
      <c r="K140" s="591"/>
      <c r="L140" s="592"/>
      <c r="M140" s="591"/>
      <c r="N140" s="592"/>
      <c r="O140" s="591"/>
      <c r="P140" s="591"/>
      <c r="Q140" s="588"/>
      <c r="R140" s="6" t="s">
        <v>993</v>
      </c>
      <c r="S140" s="596">
        <v>42656</v>
      </c>
      <c r="T140" s="6" t="s">
        <v>988</v>
      </c>
      <c r="U140" s="599">
        <f>S139-S140</f>
        <v>6882</v>
      </c>
    </row>
    <row r="141" spans="1:21" ht="23.1" customHeight="1">
      <c r="A141" s="574" t="s">
        <v>503</v>
      </c>
      <c r="B141" s="574" t="s">
        <v>732</v>
      </c>
      <c r="C141" s="574" t="s">
        <v>504</v>
      </c>
      <c r="D141" s="588" t="s">
        <v>497</v>
      </c>
      <c r="E141" s="588" t="s">
        <v>506</v>
      </c>
      <c r="F141" s="589" t="s">
        <v>132</v>
      </c>
      <c r="G141" s="590">
        <v>2</v>
      </c>
      <c r="H141" s="591"/>
      <c r="I141" s="592"/>
      <c r="J141" s="591"/>
      <c r="K141" s="591"/>
      <c r="L141" s="592"/>
      <c r="M141" s="591"/>
      <c r="N141" s="592"/>
      <c r="O141" s="591"/>
      <c r="P141" s="591"/>
      <c r="Q141" s="588"/>
    </row>
    <row r="142" spans="1:21" ht="23.1" customHeight="1">
      <c r="A142" s="574" t="s">
        <v>507</v>
      </c>
      <c r="B142" s="574" t="s">
        <v>732</v>
      </c>
      <c r="C142" s="574" t="s">
        <v>508</v>
      </c>
      <c r="D142" s="588" t="s">
        <v>497</v>
      </c>
      <c r="E142" s="588" t="s">
        <v>510</v>
      </c>
      <c r="F142" s="589" t="s">
        <v>132</v>
      </c>
      <c r="G142" s="590">
        <v>2</v>
      </c>
      <c r="H142" s="591"/>
      <c r="I142" s="592"/>
      <c r="J142" s="591"/>
      <c r="K142" s="591"/>
      <c r="L142" s="592"/>
      <c r="M142" s="591"/>
      <c r="N142" s="592"/>
      <c r="O142" s="591"/>
      <c r="P142" s="591"/>
      <c r="Q142" s="588"/>
    </row>
    <row r="143" spans="1:21" ht="23.1" customHeight="1">
      <c r="A143" s="574" t="s">
        <v>511</v>
      </c>
      <c r="B143" s="574" t="s">
        <v>732</v>
      </c>
      <c r="C143" s="574" t="s">
        <v>512</v>
      </c>
      <c r="D143" s="588" t="s">
        <v>497</v>
      </c>
      <c r="E143" s="588" t="s">
        <v>514</v>
      </c>
      <c r="F143" s="589" t="s">
        <v>132</v>
      </c>
      <c r="G143" s="590">
        <v>3</v>
      </c>
      <c r="H143" s="591"/>
      <c r="I143" s="592"/>
      <c r="J143" s="591"/>
      <c r="K143" s="591"/>
      <c r="L143" s="592"/>
      <c r="M143" s="591"/>
      <c r="N143" s="592"/>
      <c r="O143" s="591"/>
      <c r="P143" s="591"/>
      <c r="Q143" s="588"/>
    </row>
    <row r="144" spans="1:21" ht="23.1" customHeight="1">
      <c r="A144" s="574" t="s">
        <v>515</v>
      </c>
      <c r="B144" s="574" t="s">
        <v>732</v>
      </c>
      <c r="C144" s="574" t="s">
        <v>516</v>
      </c>
      <c r="D144" s="588" t="s">
        <v>518</v>
      </c>
      <c r="E144" s="588" t="s">
        <v>519</v>
      </c>
      <c r="F144" s="589" t="s">
        <v>132</v>
      </c>
      <c r="G144" s="590">
        <v>24</v>
      </c>
      <c r="H144" s="591"/>
      <c r="I144" s="592"/>
      <c r="J144" s="591"/>
      <c r="K144" s="591"/>
      <c r="L144" s="592"/>
      <c r="M144" s="591"/>
      <c r="N144" s="592"/>
      <c r="O144" s="591"/>
      <c r="P144" s="591"/>
      <c r="Q144" s="588"/>
    </row>
    <row r="145" spans="1:31" ht="23.1" customHeight="1">
      <c r="A145" s="574" t="s">
        <v>520</v>
      </c>
      <c r="B145" s="574" t="s">
        <v>732</v>
      </c>
      <c r="C145" s="574" t="s">
        <v>521</v>
      </c>
      <c r="D145" s="588" t="s">
        <v>186</v>
      </c>
      <c r="E145" s="588" t="s">
        <v>187</v>
      </c>
      <c r="F145" s="589" t="s">
        <v>132</v>
      </c>
      <c r="G145" s="590">
        <v>6</v>
      </c>
      <c r="H145" s="591"/>
      <c r="I145" s="592"/>
      <c r="J145" s="591"/>
      <c r="K145" s="591"/>
      <c r="L145" s="592"/>
      <c r="M145" s="591"/>
      <c r="N145" s="592"/>
      <c r="O145" s="591"/>
      <c r="P145" s="591"/>
      <c r="Q145" s="588"/>
    </row>
    <row r="146" spans="1:31" ht="23.1" customHeight="1">
      <c r="A146" s="574" t="s">
        <v>523</v>
      </c>
      <c r="B146" s="574" t="s">
        <v>732</v>
      </c>
      <c r="C146" s="574" t="s">
        <v>524</v>
      </c>
      <c r="D146" s="588" t="s">
        <v>186</v>
      </c>
      <c r="E146" s="588" t="s">
        <v>188</v>
      </c>
      <c r="F146" s="589" t="s">
        <v>132</v>
      </c>
      <c r="G146" s="590">
        <v>1</v>
      </c>
      <c r="H146" s="591"/>
      <c r="I146" s="592"/>
      <c r="J146" s="591"/>
      <c r="K146" s="591"/>
      <c r="L146" s="592"/>
      <c r="M146" s="591"/>
      <c r="N146" s="592"/>
      <c r="O146" s="591"/>
      <c r="P146" s="591"/>
      <c r="Q146" s="588"/>
    </row>
    <row r="147" spans="1:31" ht="23.1" customHeight="1">
      <c r="A147" s="574" t="s">
        <v>526</v>
      </c>
      <c r="B147" s="574" t="s">
        <v>732</v>
      </c>
      <c r="C147" s="574" t="s">
        <v>527</v>
      </c>
      <c r="D147" s="588" t="s">
        <v>186</v>
      </c>
      <c r="E147" s="588" t="s">
        <v>189</v>
      </c>
      <c r="F147" s="589" t="s">
        <v>132</v>
      </c>
      <c r="G147" s="590">
        <v>51</v>
      </c>
      <c r="H147" s="591"/>
      <c r="I147" s="592"/>
      <c r="J147" s="591"/>
      <c r="K147" s="591"/>
      <c r="L147" s="592"/>
      <c r="M147" s="591"/>
      <c r="N147" s="592"/>
      <c r="O147" s="591"/>
      <c r="P147" s="591"/>
      <c r="Q147" s="588"/>
    </row>
    <row r="148" spans="1:31" ht="23.1" customHeight="1">
      <c r="A148" s="574" t="s">
        <v>529</v>
      </c>
      <c r="B148" s="574" t="s">
        <v>732</v>
      </c>
      <c r="C148" s="574" t="s">
        <v>530</v>
      </c>
      <c r="D148" s="588" t="s">
        <v>186</v>
      </c>
      <c r="E148" s="588" t="s">
        <v>190</v>
      </c>
      <c r="F148" s="589" t="s">
        <v>132</v>
      </c>
      <c r="G148" s="590">
        <v>3</v>
      </c>
      <c r="H148" s="591"/>
      <c r="I148" s="592"/>
      <c r="J148" s="591"/>
      <c r="K148" s="591"/>
      <c r="L148" s="592"/>
      <c r="M148" s="591"/>
      <c r="N148" s="592"/>
      <c r="O148" s="591"/>
      <c r="P148" s="591"/>
      <c r="Q148" s="588"/>
    </row>
    <row r="149" spans="1:31" ht="23.1" customHeight="1">
      <c r="A149" s="574" t="s">
        <v>326</v>
      </c>
      <c r="B149" s="574" t="s">
        <v>732</v>
      </c>
      <c r="C149" s="574" t="s">
        <v>183</v>
      </c>
      <c r="D149" s="588" t="s">
        <v>236</v>
      </c>
      <c r="E149" s="588" t="s">
        <v>237</v>
      </c>
      <c r="F149" s="589" t="s">
        <v>238</v>
      </c>
      <c r="G149" s="590">
        <v>112</v>
      </c>
      <c r="H149" s="591"/>
      <c r="I149" s="592"/>
      <c r="J149" s="591"/>
      <c r="K149" s="591"/>
      <c r="L149" s="592"/>
      <c r="M149" s="591"/>
      <c r="N149" s="592"/>
      <c r="O149" s="591"/>
      <c r="P149" s="591"/>
      <c r="Q149" s="588"/>
    </row>
    <row r="150" spans="1:31" ht="23.1" customHeight="1">
      <c r="D150" s="588"/>
      <c r="E150" s="588"/>
      <c r="F150" s="589"/>
      <c r="G150" s="590"/>
      <c r="H150" s="591"/>
      <c r="I150" s="592"/>
      <c r="J150" s="591"/>
      <c r="K150" s="591"/>
      <c r="L150" s="592"/>
      <c r="M150" s="591"/>
      <c r="N150" s="592"/>
      <c r="O150" s="591"/>
      <c r="P150" s="591"/>
      <c r="Q150" s="588"/>
      <c r="AE150" s="577">
        <f>TRUNC(SUM(AE134:AE149))</f>
        <v>0</v>
      </c>
    </row>
    <row r="151" spans="1:31" ht="23.1" customHeight="1">
      <c r="D151" s="588"/>
      <c r="E151" s="588"/>
      <c r="F151" s="589"/>
      <c r="G151" s="590"/>
      <c r="H151" s="591"/>
      <c r="I151" s="592"/>
      <c r="J151" s="591"/>
      <c r="K151" s="591"/>
      <c r="L151" s="592"/>
      <c r="M151" s="591"/>
      <c r="N151" s="592"/>
      <c r="O151" s="591"/>
      <c r="P151" s="591"/>
      <c r="Q151" s="588"/>
    </row>
    <row r="152" spans="1:31" ht="23.1" customHeight="1">
      <c r="D152" s="588"/>
      <c r="E152" s="588"/>
      <c r="F152" s="589"/>
      <c r="G152" s="590"/>
      <c r="H152" s="591"/>
      <c r="I152" s="592"/>
      <c r="J152" s="591"/>
      <c r="K152" s="591"/>
      <c r="L152" s="592"/>
      <c r="M152" s="591"/>
      <c r="N152" s="592"/>
      <c r="O152" s="591"/>
      <c r="P152" s="591"/>
      <c r="Q152" s="588"/>
    </row>
    <row r="153" spans="1:31" ht="23.1" customHeight="1">
      <c r="D153" s="588"/>
      <c r="E153" s="588"/>
      <c r="F153" s="589"/>
      <c r="G153" s="590"/>
      <c r="H153" s="591"/>
      <c r="I153" s="592"/>
      <c r="J153" s="591"/>
      <c r="K153" s="591"/>
      <c r="L153" s="592"/>
      <c r="M153" s="591"/>
      <c r="N153" s="592"/>
      <c r="O153" s="591"/>
      <c r="P153" s="591"/>
      <c r="Q153" s="588"/>
    </row>
    <row r="154" spans="1:31" ht="23.1" customHeight="1">
      <c r="D154" s="588"/>
      <c r="E154" s="588"/>
      <c r="F154" s="589"/>
      <c r="G154" s="590"/>
      <c r="H154" s="591"/>
      <c r="I154" s="592"/>
      <c r="J154" s="591"/>
      <c r="K154" s="591"/>
      <c r="L154" s="592"/>
      <c r="M154" s="591"/>
      <c r="N154" s="592"/>
      <c r="O154" s="591"/>
      <c r="P154" s="591"/>
      <c r="Q154" s="588"/>
    </row>
    <row r="155" spans="1:31" ht="23.1" customHeight="1">
      <c r="D155" s="588"/>
      <c r="E155" s="588"/>
      <c r="F155" s="589"/>
      <c r="G155" s="590"/>
      <c r="H155" s="591"/>
      <c r="I155" s="592"/>
      <c r="J155" s="591"/>
      <c r="K155" s="591"/>
      <c r="L155" s="592"/>
      <c r="M155" s="591"/>
      <c r="N155" s="592"/>
      <c r="O155" s="591"/>
      <c r="P155" s="591"/>
      <c r="Q155" s="588"/>
    </row>
    <row r="156" spans="1:31" ht="23.1" customHeight="1">
      <c r="D156" s="588"/>
      <c r="E156" s="588"/>
      <c r="F156" s="589"/>
      <c r="G156" s="590"/>
      <c r="H156" s="591"/>
      <c r="I156" s="592"/>
      <c r="J156" s="591"/>
      <c r="K156" s="591"/>
      <c r="L156" s="592"/>
      <c r="M156" s="591"/>
      <c r="N156" s="592"/>
      <c r="O156" s="591"/>
      <c r="P156" s="591"/>
      <c r="Q156" s="588"/>
    </row>
    <row r="157" spans="1:31" ht="23.1" customHeight="1">
      <c r="D157" s="588"/>
      <c r="E157" s="588"/>
      <c r="F157" s="589"/>
      <c r="G157" s="590"/>
      <c r="H157" s="591"/>
      <c r="I157" s="592"/>
      <c r="J157" s="591"/>
      <c r="K157" s="591"/>
      <c r="L157" s="592"/>
      <c r="M157" s="591"/>
      <c r="N157" s="592"/>
      <c r="O157" s="591"/>
      <c r="P157" s="591"/>
      <c r="Q157" s="588"/>
    </row>
    <row r="158" spans="1:31" ht="23.1" customHeight="1">
      <c r="D158" s="588"/>
      <c r="E158" s="588"/>
      <c r="F158" s="589"/>
      <c r="G158" s="590"/>
      <c r="H158" s="591"/>
      <c r="I158" s="592"/>
      <c r="J158" s="591"/>
      <c r="K158" s="591"/>
      <c r="L158" s="592"/>
      <c r="M158" s="591"/>
      <c r="N158" s="592"/>
      <c r="O158" s="591"/>
      <c r="P158" s="591"/>
      <c r="Q158" s="588"/>
    </row>
    <row r="159" spans="1:31" ht="23.1" customHeight="1">
      <c r="B159" s="574" t="s">
        <v>549</v>
      </c>
      <c r="D159" s="588" t="s">
        <v>550</v>
      </c>
      <c r="E159" s="588"/>
      <c r="F159" s="589"/>
      <c r="G159" s="590"/>
      <c r="H159" s="591"/>
      <c r="I159" s="592"/>
      <c r="J159" s="591"/>
      <c r="K159" s="591"/>
      <c r="L159" s="592"/>
      <c r="M159" s="591"/>
      <c r="N159" s="592"/>
      <c r="O159" s="591"/>
      <c r="P159" s="591"/>
      <c r="Q159" s="588"/>
    </row>
    <row r="160" spans="1:31" ht="23.1" customHeight="1">
      <c r="D160" s="600"/>
      <c r="E160" s="600"/>
      <c r="F160" s="601"/>
      <c r="G160" s="602"/>
      <c r="H160" s="594"/>
      <c r="I160" s="594"/>
      <c r="J160" s="594"/>
      <c r="K160" s="594"/>
      <c r="L160" s="594"/>
      <c r="M160" s="594"/>
      <c r="N160" s="594"/>
      <c r="O160" s="594"/>
      <c r="P160" s="594"/>
      <c r="Q160" s="600"/>
    </row>
    <row r="161" spans="4:17" ht="23.1" customHeight="1">
      <c r="D161" s="600"/>
      <c r="E161" s="600"/>
      <c r="F161" s="601"/>
      <c r="G161" s="602"/>
      <c r="H161" s="594"/>
      <c r="I161" s="594"/>
      <c r="J161" s="594"/>
      <c r="K161" s="594"/>
      <c r="L161" s="594"/>
      <c r="M161" s="594"/>
      <c r="N161" s="594"/>
      <c r="O161" s="594"/>
      <c r="P161" s="594"/>
      <c r="Q161" s="600"/>
    </row>
    <row r="162" spans="4:17" ht="23.1" customHeight="1">
      <c r="D162" s="600"/>
      <c r="E162" s="600"/>
      <c r="F162" s="601"/>
      <c r="G162" s="602"/>
      <c r="H162" s="594"/>
      <c r="I162" s="594"/>
      <c r="J162" s="594"/>
      <c r="K162" s="594"/>
      <c r="L162" s="594"/>
      <c r="M162" s="594"/>
      <c r="N162" s="594"/>
      <c r="O162" s="594"/>
      <c r="P162" s="594"/>
      <c r="Q162" s="600"/>
    </row>
    <row r="163" spans="4:17" ht="23.1" customHeight="1">
      <c r="D163" s="600"/>
      <c r="E163" s="600"/>
      <c r="F163" s="601"/>
      <c r="G163" s="602"/>
      <c r="H163" s="594"/>
      <c r="I163" s="594"/>
      <c r="J163" s="594"/>
      <c r="K163" s="594"/>
      <c r="L163" s="594"/>
      <c r="M163" s="594"/>
      <c r="N163" s="594"/>
      <c r="O163" s="594"/>
      <c r="P163" s="594"/>
      <c r="Q163" s="600"/>
    </row>
    <row r="164" spans="4:17" ht="23.1" customHeight="1">
      <c r="D164" s="600"/>
      <c r="E164" s="600"/>
      <c r="F164" s="601"/>
      <c r="G164" s="602"/>
      <c r="H164" s="594"/>
      <c r="I164" s="594"/>
      <c r="J164" s="594"/>
      <c r="K164" s="594"/>
      <c r="L164" s="594"/>
      <c r="M164" s="594"/>
      <c r="N164" s="594"/>
      <c r="O164" s="594"/>
      <c r="P164" s="594"/>
      <c r="Q164" s="600"/>
    </row>
    <row r="165" spans="4:17" ht="23.1" customHeight="1">
      <c r="D165" s="600"/>
      <c r="E165" s="600"/>
      <c r="F165" s="601"/>
      <c r="G165" s="602"/>
      <c r="H165" s="594"/>
      <c r="I165" s="594"/>
      <c r="J165" s="594"/>
      <c r="K165" s="594"/>
      <c r="L165" s="594"/>
      <c r="M165" s="594"/>
      <c r="N165" s="594"/>
      <c r="O165" s="594"/>
      <c r="P165" s="594"/>
      <c r="Q165" s="600"/>
    </row>
    <row r="166" spans="4:17" ht="23.1" customHeight="1">
      <c r="D166" s="600"/>
      <c r="E166" s="600"/>
      <c r="F166" s="601"/>
      <c r="G166" s="602"/>
      <c r="H166" s="594"/>
      <c r="I166" s="594"/>
      <c r="J166" s="594"/>
      <c r="K166" s="594"/>
      <c r="L166" s="594"/>
      <c r="M166" s="594"/>
      <c r="N166" s="594"/>
      <c r="O166" s="594"/>
      <c r="P166" s="594"/>
      <c r="Q166" s="600"/>
    </row>
    <row r="167" spans="4:17" ht="23.1" customHeight="1">
      <c r="D167" s="600"/>
      <c r="E167" s="600"/>
      <c r="F167" s="601"/>
      <c r="G167" s="602"/>
      <c r="H167" s="594"/>
      <c r="I167" s="594"/>
      <c r="J167" s="594"/>
      <c r="K167" s="594"/>
      <c r="L167" s="594"/>
      <c r="M167" s="594"/>
      <c r="N167" s="594"/>
      <c r="O167" s="594"/>
      <c r="P167" s="594"/>
      <c r="Q167" s="600"/>
    </row>
    <row r="168" spans="4:17" ht="23.1" customHeight="1">
      <c r="D168" s="600"/>
      <c r="E168" s="600"/>
      <c r="F168" s="601"/>
      <c r="G168" s="602"/>
      <c r="H168" s="594"/>
      <c r="I168" s="594"/>
      <c r="J168" s="594"/>
      <c r="K168" s="594"/>
      <c r="L168" s="594"/>
      <c r="M168" s="594"/>
      <c r="N168" s="594"/>
      <c r="O168" s="594"/>
      <c r="P168" s="594"/>
      <c r="Q168" s="600"/>
    </row>
    <row r="169" spans="4:17" ht="23.1" customHeight="1">
      <c r="D169" s="600"/>
      <c r="E169" s="600"/>
      <c r="F169" s="601"/>
      <c r="G169" s="602"/>
      <c r="H169" s="594"/>
      <c r="I169" s="594"/>
      <c r="J169" s="594"/>
      <c r="K169" s="594"/>
      <c r="L169" s="594"/>
      <c r="M169" s="594"/>
      <c r="N169" s="594"/>
      <c r="O169" s="594"/>
      <c r="P169" s="594"/>
      <c r="Q169" s="600"/>
    </row>
    <row r="170" spans="4:17" ht="23.1" customHeight="1">
      <c r="D170" s="600"/>
      <c r="E170" s="600"/>
      <c r="F170" s="601"/>
      <c r="G170" s="602"/>
      <c r="H170" s="594"/>
      <c r="I170" s="594"/>
      <c r="J170" s="594"/>
      <c r="K170" s="594"/>
      <c r="L170" s="594"/>
      <c r="M170" s="594"/>
      <c r="N170" s="594"/>
      <c r="O170" s="594"/>
      <c r="P170" s="594"/>
      <c r="Q170" s="600"/>
    </row>
    <row r="171" spans="4:17" ht="23.1" customHeight="1">
      <c r="D171" s="600"/>
      <c r="E171" s="600"/>
      <c r="F171" s="601"/>
      <c r="G171" s="602"/>
      <c r="H171" s="594"/>
      <c r="I171" s="594"/>
      <c r="J171" s="594"/>
      <c r="K171" s="594"/>
      <c r="L171" s="594"/>
      <c r="M171" s="594"/>
      <c r="N171" s="594"/>
      <c r="O171" s="594"/>
      <c r="P171" s="594"/>
      <c r="Q171" s="600"/>
    </row>
    <row r="172" spans="4:17" ht="23.1" customHeight="1">
      <c r="D172" s="600"/>
      <c r="E172" s="600"/>
      <c r="F172" s="601"/>
      <c r="G172" s="602"/>
      <c r="H172" s="594"/>
      <c r="I172" s="594"/>
      <c r="J172" s="594"/>
      <c r="K172" s="594"/>
      <c r="L172" s="594"/>
      <c r="M172" s="594"/>
      <c r="N172" s="594"/>
      <c r="O172" s="594"/>
      <c r="P172" s="594"/>
      <c r="Q172" s="600"/>
    </row>
    <row r="173" spans="4:17" ht="23.1" customHeight="1">
      <c r="D173" s="600"/>
      <c r="E173" s="600"/>
      <c r="F173" s="601"/>
      <c r="G173" s="602"/>
      <c r="H173" s="594"/>
      <c r="I173" s="594"/>
      <c r="J173" s="594"/>
      <c r="K173" s="594"/>
      <c r="L173" s="594"/>
      <c r="M173" s="594"/>
      <c r="N173" s="594"/>
      <c r="O173" s="594"/>
      <c r="P173" s="594"/>
      <c r="Q173" s="600"/>
    </row>
    <row r="174" spans="4:17" ht="23.1" customHeight="1">
      <c r="D174" s="600"/>
      <c r="E174" s="600"/>
      <c r="F174" s="601"/>
      <c r="G174" s="602"/>
      <c r="H174" s="594"/>
      <c r="I174" s="594"/>
      <c r="J174" s="594"/>
      <c r="K174" s="594"/>
      <c r="L174" s="594"/>
      <c r="M174" s="594"/>
      <c r="N174" s="594"/>
      <c r="O174" s="594"/>
      <c r="P174" s="594"/>
      <c r="Q174" s="600"/>
    </row>
    <row r="175" spans="4:17" ht="23.1" customHeight="1">
      <c r="D175" s="600"/>
      <c r="E175" s="600"/>
      <c r="F175" s="601"/>
      <c r="G175" s="602"/>
      <c r="H175" s="594"/>
      <c r="I175" s="594"/>
      <c r="J175" s="594"/>
      <c r="K175" s="594"/>
      <c r="L175" s="594"/>
      <c r="M175" s="594"/>
      <c r="N175" s="594"/>
      <c r="O175" s="594"/>
      <c r="P175" s="594"/>
      <c r="Q175" s="600"/>
    </row>
    <row r="176" spans="4:17" ht="23.1" customHeight="1">
      <c r="D176" s="600"/>
      <c r="E176" s="600"/>
      <c r="F176" s="601"/>
      <c r="G176" s="602"/>
      <c r="H176" s="594"/>
      <c r="I176" s="594"/>
      <c r="J176" s="594"/>
      <c r="K176" s="594"/>
      <c r="L176" s="594"/>
      <c r="M176" s="594"/>
      <c r="N176" s="594"/>
      <c r="O176" s="594"/>
      <c r="P176" s="594"/>
      <c r="Q176" s="600"/>
    </row>
    <row r="177" spans="4:17" ht="23.1" customHeight="1">
      <c r="D177" s="600"/>
      <c r="E177" s="600"/>
      <c r="F177" s="601"/>
      <c r="G177" s="602"/>
      <c r="H177" s="594"/>
      <c r="I177" s="594"/>
      <c r="J177" s="594"/>
      <c r="K177" s="594"/>
      <c r="L177" s="594"/>
      <c r="M177" s="594"/>
      <c r="N177" s="594"/>
      <c r="O177" s="594"/>
      <c r="P177" s="594"/>
      <c r="Q177" s="600"/>
    </row>
    <row r="178" spans="4:17" ht="23.1" customHeight="1">
      <c r="D178" s="600"/>
      <c r="E178" s="600"/>
      <c r="F178" s="601"/>
      <c r="G178" s="602"/>
      <c r="H178" s="594"/>
      <c r="I178" s="594"/>
      <c r="J178" s="594"/>
      <c r="K178" s="594"/>
      <c r="L178" s="594"/>
      <c r="M178" s="594"/>
      <c r="N178" s="594"/>
      <c r="O178" s="594"/>
      <c r="P178" s="594"/>
      <c r="Q178" s="600"/>
    </row>
    <row r="179" spans="4:17" ht="23.1" customHeight="1">
      <c r="D179" s="600"/>
      <c r="E179" s="600"/>
      <c r="F179" s="601"/>
      <c r="G179" s="602"/>
      <c r="H179" s="594"/>
      <c r="I179" s="594"/>
      <c r="J179" s="594"/>
      <c r="K179" s="594"/>
      <c r="L179" s="594"/>
      <c r="M179" s="594"/>
      <c r="N179" s="594"/>
      <c r="O179" s="594"/>
      <c r="P179" s="594"/>
      <c r="Q179" s="600"/>
    </row>
    <row r="180" spans="4:17" ht="23.1" customHeight="1">
      <c r="D180" s="600"/>
      <c r="E180" s="600"/>
      <c r="F180" s="601"/>
      <c r="G180" s="602"/>
      <c r="H180" s="594"/>
      <c r="I180" s="594"/>
      <c r="J180" s="594"/>
      <c r="K180" s="594"/>
      <c r="L180" s="594"/>
      <c r="M180" s="594"/>
      <c r="N180" s="594"/>
      <c r="O180" s="594"/>
      <c r="P180" s="594"/>
      <c r="Q180" s="600"/>
    </row>
    <row r="181" spans="4:17" ht="23.1" customHeight="1">
      <c r="D181" s="600"/>
      <c r="E181" s="600"/>
      <c r="F181" s="601"/>
      <c r="G181" s="602"/>
      <c r="H181" s="594"/>
      <c r="I181" s="594"/>
      <c r="J181" s="594"/>
      <c r="K181" s="594"/>
      <c r="L181" s="594"/>
      <c r="M181" s="594"/>
      <c r="N181" s="594"/>
      <c r="O181" s="594"/>
      <c r="P181" s="594"/>
      <c r="Q181" s="600"/>
    </row>
    <row r="182" spans="4:17" ht="23.1" customHeight="1">
      <c r="D182" s="600"/>
      <c r="E182" s="600"/>
      <c r="F182" s="601"/>
      <c r="G182" s="602"/>
      <c r="H182" s="594"/>
      <c r="I182" s="594"/>
      <c r="J182" s="594"/>
      <c r="K182" s="594"/>
      <c r="L182" s="594"/>
      <c r="M182" s="594"/>
      <c r="N182" s="594"/>
      <c r="O182" s="594"/>
      <c r="P182" s="594"/>
      <c r="Q182" s="600"/>
    </row>
    <row r="183" spans="4:17" ht="23.1" customHeight="1">
      <c r="D183" s="600"/>
      <c r="E183" s="600"/>
      <c r="F183" s="601"/>
      <c r="G183" s="602"/>
      <c r="H183" s="594"/>
      <c r="I183" s="594"/>
      <c r="J183" s="594"/>
      <c r="K183" s="594"/>
      <c r="L183" s="594"/>
      <c r="M183" s="594"/>
      <c r="N183" s="594"/>
      <c r="O183" s="594"/>
      <c r="P183" s="594"/>
      <c r="Q183" s="600"/>
    </row>
    <row r="184" spans="4:17" ht="23.1" customHeight="1">
      <c r="D184" s="600"/>
      <c r="E184" s="600"/>
      <c r="F184" s="601"/>
      <c r="G184" s="602"/>
      <c r="H184" s="594"/>
      <c r="I184" s="594"/>
      <c r="J184" s="594"/>
      <c r="K184" s="594"/>
      <c r="L184" s="594"/>
      <c r="M184" s="594"/>
      <c r="N184" s="594"/>
      <c r="O184" s="594"/>
      <c r="P184" s="594"/>
      <c r="Q184" s="600"/>
    </row>
    <row r="185" spans="4:17" ht="23.1" customHeight="1">
      <c r="D185" s="600"/>
      <c r="E185" s="600"/>
      <c r="F185" s="601"/>
      <c r="G185" s="602"/>
      <c r="H185" s="594"/>
      <c r="I185" s="594"/>
      <c r="J185" s="594"/>
      <c r="K185" s="594"/>
      <c r="L185" s="594"/>
      <c r="M185" s="594"/>
      <c r="N185" s="594"/>
      <c r="O185" s="594"/>
      <c r="P185" s="594"/>
      <c r="Q185" s="600"/>
    </row>
    <row r="186" spans="4:17" ht="23.1" customHeight="1">
      <c r="D186" s="600"/>
      <c r="E186" s="600"/>
      <c r="F186" s="601"/>
      <c r="G186" s="602"/>
      <c r="H186" s="594"/>
      <c r="I186" s="594"/>
      <c r="J186" s="594"/>
      <c r="K186" s="594"/>
      <c r="L186" s="594"/>
      <c r="M186" s="594"/>
      <c r="N186" s="594"/>
      <c r="O186" s="594"/>
      <c r="P186" s="594"/>
      <c r="Q186" s="600"/>
    </row>
    <row r="187" spans="4:17" ht="23.1" customHeight="1">
      <c r="D187" s="600"/>
      <c r="E187" s="600"/>
      <c r="F187" s="601"/>
      <c r="G187" s="602"/>
      <c r="H187" s="594"/>
      <c r="I187" s="594"/>
      <c r="J187" s="594"/>
      <c r="K187" s="594"/>
      <c r="L187" s="594"/>
      <c r="M187" s="594"/>
      <c r="N187" s="594"/>
      <c r="O187" s="594"/>
      <c r="P187" s="594"/>
      <c r="Q187" s="600"/>
    </row>
    <row r="188" spans="4:17" ht="23.1" customHeight="1">
      <c r="D188" s="600"/>
      <c r="E188" s="600"/>
      <c r="F188" s="601"/>
      <c r="G188" s="602"/>
      <c r="H188" s="594"/>
      <c r="I188" s="594"/>
      <c r="J188" s="594"/>
      <c r="K188" s="594"/>
      <c r="L188" s="594"/>
      <c r="M188" s="594"/>
      <c r="N188" s="594"/>
      <c r="O188" s="594"/>
      <c r="P188" s="594"/>
      <c r="Q188" s="600"/>
    </row>
    <row r="189" spans="4:17" ht="23.1" customHeight="1">
      <c r="D189" s="600"/>
      <c r="E189" s="600"/>
      <c r="F189" s="601"/>
      <c r="G189" s="602"/>
      <c r="H189" s="594"/>
      <c r="I189" s="594"/>
      <c r="J189" s="594"/>
      <c r="K189" s="594"/>
      <c r="L189" s="594"/>
      <c r="M189" s="594"/>
      <c r="N189" s="594"/>
      <c r="O189" s="594"/>
      <c r="P189" s="594"/>
      <c r="Q189" s="600"/>
    </row>
    <row r="190" spans="4:17" ht="23.1" customHeight="1">
      <c r="D190" s="600"/>
      <c r="E190" s="600"/>
      <c r="F190" s="601"/>
      <c r="G190" s="602"/>
      <c r="H190" s="594"/>
      <c r="I190" s="594"/>
      <c r="J190" s="594"/>
      <c r="K190" s="594"/>
      <c r="L190" s="594"/>
      <c r="M190" s="594"/>
      <c r="N190" s="594"/>
      <c r="O190" s="594"/>
      <c r="P190" s="594"/>
      <c r="Q190" s="600"/>
    </row>
    <row r="191" spans="4:17" ht="23.1" customHeight="1">
      <c r="D191" s="600"/>
      <c r="E191" s="600"/>
      <c r="F191" s="601"/>
      <c r="G191" s="602"/>
      <c r="H191" s="594"/>
      <c r="I191" s="594"/>
      <c r="J191" s="594"/>
      <c r="K191" s="594"/>
      <c r="L191" s="594"/>
      <c r="M191" s="594"/>
      <c r="N191" s="594"/>
      <c r="O191" s="594"/>
      <c r="P191" s="594"/>
      <c r="Q191" s="600"/>
    </row>
    <row r="192" spans="4:17" ht="23.1" customHeight="1">
      <c r="D192" s="600"/>
      <c r="E192" s="600"/>
      <c r="F192" s="601"/>
      <c r="G192" s="602"/>
      <c r="H192" s="594"/>
      <c r="I192" s="594"/>
      <c r="J192" s="594"/>
      <c r="K192" s="594"/>
      <c r="L192" s="594"/>
      <c r="M192" s="594"/>
      <c r="N192" s="594"/>
      <c r="O192" s="594"/>
      <c r="P192" s="594"/>
      <c r="Q192" s="600"/>
    </row>
    <row r="193" spans="4:17" ht="23.1" customHeight="1">
      <c r="D193" s="600"/>
      <c r="E193" s="600"/>
      <c r="F193" s="601"/>
      <c r="G193" s="602"/>
      <c r="H193" s="594"/>
      <c r="I193" s="594"/>
      <c r="J193" s="594"/>
      <c r="K193" s="594"/>
      <c r="L193" s="594"/>
      <c r="M193" s="594"/>
      <c r="N193" s="594"/>
      <c r="O193" s="594"/>
      <c r="P193" s="594"/>
      <c r="Q193" s="600"/>
    </row>
    <row r="194" spans="4:17" ht="23.1" customHeight="1">
      <c r="D194" s="600"/>
      <c r="E194" s="600"/>
      <c r="F194" s="601"/>
      <c r="G194" s="602"/>
      <c r="H194" s="594"/>
      <c r="I194" s="594"/>
      <c r="J194" s="594"/>
      <c r="K194" s="594"/>
      <c r="L194" s="594"/>
      <c r="M194" s="594"/>
      <c r="N194" s="594"/>
      <c r="O194" s="594"/>
      <c r="P194" s="594"/>
      <c r="Q194" s="600"/>
    </row>
    <row r="195" spans="4:17" ht="23.1" customHeight="1">
      <c r="D195" s="600"/>
      <c r="E195" s="600"/>
      <c r="F195" s="601"/>
      <c r="G195" s="602"/>
      <c r="H195" s="594"/>
      <c r="I195" s="594"/>
      <c r="J195" s="594"/>
      <c r="K195" s="594"/>
      <c r="L195" s="594"/>
      <c r="M195" s="594"/>
      <c r="N195" s="594"/>
      <c r="O195" s="594"/>
      <c r="P195" s="594"/>
      <c r="Q195" s="600"/>
    </row>
    <row r="196" spans="4:17" ht="23.1" customHeight="1">
      <c r="D196" s="600"/>
      <c r="E196" s="600"/>
      <c r="F196" s="601"/>
      <c r="G196" s="602"/>
      <c r="H196" s="594"/>
      <c r="I196" s="594"/>
      <c r="J196" s="594"/>
      <c r="K196" s="594"/>
      <c r="L196" s="594"/>
      <c r="M196" s="594"/>
      <c r="N196" s="594"/>
      <c r="O196" s="594"/>
      <c r="P196" s="594"/>
      <c r="Q196" s="600"/>
    </row>
    <row r="197" spans="4:17" ht="23.1" customHeight="1">
      <c r="D197" s="600"/>
      <c r="E197" s="600"/>
      <c r="F197" s="601"/>
      <c r="G197" s="602"/>
      <c r="H197" s="594"/>
      <c r="I197" s="594"/>
      <c r="J197" s="594"/>
      <c r="K197" s="594"/>
      <c r="L197" s="594"/>
      <c r="M197" s="594"/>
      <c r="N197" s="594"/>
      <c r="O197" s="594"/>
      <c r="P197" s="594"/>
      <c r="Q197" s="600"/>
    </row>
    <row r="198" spans="4:17" ht="23.1" customHeight="1">
      <c r="D198" s="600"/>
      <c r="E198" s="600"/>
      <c r="F198" s="601"/>
      <c r="G198" s="602"/>
      <c r="H198" s="594"/>
      <c r="I198" s="594"/>
      <c r="J198" s="594"/>
      <c r="K198" s="594"/>
      <c r="L198" s="594"/>
      <c r="M198" s="594"/>
      <c r="N198" s="594"/>
      <c r="O198" s="594"/>
      <c r="P198" s="594"/>
      <c r="Q198" s="600"/>
    </row>
    <row r="199" spans="4:17" ht="23.1" customHeight="1">
      <c r="D199" s="600"/>
      <c r="E199" s="600"/>
      <c r="F199" s="601"/>
      <c r="G199" s="602"/>
      <c r="H199" s="594"/>
      <c r="I199" s="594"/>
      <c r="J199" s="594"/>
      <c r="K199" s="594"/>
      <c r="L199" s="594"/>
      <c r="M199" s="594"/>
      <c r="N199" s="594"/>
      <c r="O199" s="594"/>
      <c r="P199" s="594"/>
      <c r="Q199" s="600"/>
    </row>
    <row r="200" spans="4:17" ht="23.1" customHeight="1">
      <c r="D200" s="600"/>
      <c r="E200" s="600"/>
      <c r="F200" s="601"/>
      <c r="G200" s="602"/>
      <c r="H200" s="594"/>
      <c r="I200" s="594"/>
      <c r="J200" s="594"/>
      <c r="K200" s="594"/>
      <c r="L200" s="594"/>
      <c r="M200" s="594"/>
      <c r="N200" s="594"/>
      <c r="O200" s="594"/>
      <c r="P200" s="594"/>
      <c r="Q200" s="600"/>
    </row>
    <row r="201" spans="4:17" ht="23.1" customHeight="1">
      <c r="D201" s="600"/>
      <c r="E201" s="600"/>
      <c r="F201" s="601"/>
      <c r="G201" s="602"/>
      <c r="H201" s="594"/>
      <c r="I201" s="594"/>
      <c r="J201" s="594"/>
      <c r="K201" s="594"/>
      <c r="L201" s="594"/>
      <c r="M201" s="594"/>
      <c r="N201" s="594"/>
      <c r="O201" s="594"/>
      <c r="P201" s="594"/>
      <c r="Q201" s="600"/>
    </row>
    <row r="202" spans="4:17" ht="23.1" customHeight="1">
      <c r="D202" s="600"/>
      <c r="E202" s="600"/>
      <c r="F202" s="601"/>
      <c r="G202" s="602"/>
      <c r="H202" s="594"/>
      <c r="I202" s="594"/>
      <c r="J202" s="594"/>
      <c r="K202" s="594"/>
      <c r="L202" s="594"/>
      <c r="M202" s="594"/>
      <c r="N202" s="594"/>
      <c r="O202" s="594"/>
      <c r="P202" s="594"/>
      <c r="Q202" s="600"/>
    </row>
    <row r="203" spans="4:17" ht="23.1" customHeight="1">
      <c r="D203" s="600"/>
      <c r="E203" s="600"/>
      <c r="F203" s="601"/>
      <c r="G203" s="602"/>
      <c r="H203" s="594"/>
      <c r="I203" s="594"/>
      <c r="J203" s="594"/>
      <c r="K203" s="594"/>
      <c r="L203" s="594"/>
      <c r="M203" s="594"/>
      <c r="N203" s="594"/>
      <c r="O203" s="594"/>
      <c r="P203" s="594"/>
      <c r="Q203" s="600"/>
    </row>
    <row r="204" spans="4:17" ht="23.1" customHeight="1">
      <c r="D204" s="600"/>
      <c r="E204" s="600"/>
      <c r="F204" s="601"/>
      <c r="G204" s="602"/>
      <c r="H204" s="594"/>
      <c r="I204" s="594"/>
      <c r="J204" s="594"/>
      <c r="K204" s="594"/>
      <c r="L204" s="594"/>
      <c r="M204" s="594"/>
      <c r="N204" s="594"/>
      <c r="O204" s="594"/>
      <c r="P204" s="594"/>
      <c r="Q204" s="600"/>
    </row>
    <row r="205" spans="4:17" ht="23.1" customHeight="1">
      <c r="D205" s="600"/>
      <c r="E205" s="600"/>
      <c r="F205" s="601"/>
      <c r="G205" s="602"/>
      <c r="H205" s="594"/>
      <c r="I205" s="594"/>
      <c r="J205" s="594"/>
      <c r="K205" s="594"/>
      <c r="L205" s="594"/>
      <c r="M205" s="594"/>
      <c r="N205" s="594"/>
      <c r="O205" s="594"/>
      <c r="P205" s="594"/>
      <c r="Q205" s="600"/>
    </row>
    <row r="206" spans="4:17" ht="23.1" customHeight="1">
      <c r="D206" s="600"/>
      <c r="E206" s="600"/>
      <c r="F206" s="601"/>
      <c r="G206" s="602"/>
      <c r="H206" s="594"/>
      <c r="I206" s="594"/>
      <c r="J206" s="594"/>
      <c r="K206" s="594"/>
      <c r="L206" s="594"/>
      <c r="M206" s="594"/>
      <c r="N206" s="594"/>
      <c r="O206" s="594"/>
      <c r="P206" s="594"/>
      <c r="Q206" s="600"/>
    </row>
    <row r="207" spans="4:17" ht="23.1" customHeight="1">
      <c r="D207" s="600"/>
      <c r="E207" s="600"/>
      <c r="F207" s="601"/>
      <c r="G207" s="602"/>
      <c r="H207" s="594"/>
      <c r="I207" s="594"/>
      <c r="J207" s="594"/>
      <c r="K207" s="594"/>
      <c r="L207" s="594"/>
      <c r="M207" s="594"/>
      <c r="N207" s="594"/>
      <c r="O207" s="594"/>
      <c r="P207" s="594"/>
      <c r="Q207" s="600"/>
    </row>
    <row r="208" spans="4:17" ht="23.1" customHeight="1">
      <c r="D208" s="600"/>
      <c r="E208" s="600"/>
      <c r="F208" s="601"/>
      <c r="G208" s="602"/>
      <c r="H208" s="594"/>
      <c r="I208" s="594"/>
      <c r="J208" s="594"/>
      <c r="K208" s="594"/>
      <c r="L208" s="594"/>
      <c r="M208" s="594"/>
      <c r="N208" s="594"/>
      <c r="O208" s="594"/>
      <c r="P208" s="594"/>
      <c r="Q208" s="600"/>
    </row>
    <row r="209" spans="4:17" ht="23.1" customHeight="1">
      <c r="D209" s="600"/>
      <c r="E209" s="600"/>
      <c r="F209" s="601"/>
      <c r="G209" s="602"/>
      <c r="H209" s="594"/>
      <c r="I209" s="594"/>
      <c r="J209" s="594"/>
      <c r="K209" s="594"/>
      <c r="L209" s="594"/>
      <c r="M209" s="594"/>
      <c r="N209" s="594"/>
      <c r="O209" s="594"/>
      <c r="P209" s="594"/>
      <c r="Q209" s="600"/>
    </row>
    <row r="210" spans="4:17" ht="23.1" customHeight="1">
      <c r="D210" s="600"/>
      <c r="E210" s="600"/>
      <c r="F210" s="601"/>
      <c r="G210" s="602"/>
      <c r="H210" s="594"/>
      <c r="I210" s="594"/>
      <c r="J210" s="594"/>
      <c r="K210" s="594"/>
      <c r="L210" s="594"/>
      <c r="M210" s="594"/>
      <c r="N210" s="594"/>
      <c r="O210" s="594"/>
      <c r="P210" s="594"/>
      <c r="Q210" s="600"/>
    </row>
    <row r="211" spans="4:17" ht="23.1" customHeight="1">
      <c r="D211" s="600"/>
      <c r="E211" s="600"/>
      <c r="F211" s="601"/>
      <c r="G211" s="602"/>
      <c r="H211" s="594"/>
      <c r="I211" s="594"/>
      <c r="J211" s="594"/>
      <c r="K211" s="594"/>
      <c r="L211" s="594"/>
      <c r="M211" s="594"/>
      <c r="N211" s="594"/>
      <c r="O211" s="594"/>
      <c r="P211" s="594"/>
      <c r="Q211" s="600"/>
    </row>
    <row r="212" spans="4:17" ht="23.1" customHeight="1">
      <c r="D212" s="600"/>
      <c r="E212" s="600"/>
      <c r="F212" s="601"/>
      <c r="G212" s="602"/>
      <c r="H212" s="594"/>
      <c r="I212" s="594"/>
      <c r="J212" s="594"/>
      <c r="K212" s="594"/>
      <c r="L212" s="594"/>
      <c r="M212" s="594"/>
      <c r="N212" s="594"/>
      <c r="O212" s="594"/>
      <c r="P212" s="594"/>
      <c r="Q212" s="600"/>
    </row>
    <row r="213" spans="4:17" ht="23.1" customHeight="1">
      <c r="D213" s="600"/>
      <c r="E213" s="600"/>
      <c r="F213" s="601"/>
      <c r="G213" s="602"/>
      <c r="H213" s="594"/>
      <c r="I213" s="594"/>
      <c r="J213" s="594"/>
      <c r="K213" s="594"/>
      <c r="L213" s="594"/>
      <c r="M213" s="594"/>
      <c r="N213" s="594"/>
      <c r="O213" s="594"/>
      <c r="P213" s="594"/>
      <c r="Q213" s="600"/>
    </row>
    <row r="214" spans="4:17" ht="23.1" customHeight="1">
      <c r="D214" s="600"/>
      <c r="E214" s="600"/>
      <c r="F214" s="601"/>
      <c r="G214" s="602"/>
      <c r="H214" s="594"/>
      <c r="I214" s="594"/>
      <c r="J214" s="594"/>
      <c r="K214" s="594"/>
      <c r="L214" s="594"/>
      <c r="M214" s="594"/>
      <c r="N214" s="594"/>
      <c r="O214" s="594"/>
      <c r="P214" s="594"/>
      <c r="Q214" s="600"/>
    </row>
    <row r="215" spans="4:17" ht="23.1" customHeight="1">
      <c r="D215" s="600"/>
      <c r="E215" s="600"/>
      <c r="F215" s="601"/>
      <c r="G215" s="602"/>
      <c r="H215" s="594"/>
      <c r="I215" s="594"/>
      <c r="J215" s="594"/>
      <c r="K215" s="594"/>
      <c r="L215" s="594"/>
      <c r="M215" s="594"/>
      <c r="N215" s="594"/>
      <c r="O215" s="594"/>
      <c r="P215" s="594"/>
      <c r="Q215" s="600"/>
    </row>
    <row r="216" spans="4:17" ht="23.1" customHeight="1">
      <c r="D216" s="600"/>
      <c r="E216" s="600"/>
      <c r="F216" s="601"/>
      <c r="G216" s="602"/>
      <c r="H216" s="594"/>
      <c r="I216" s="594"/>
      <c r="J216" s="594"/>
      <c r="K216" s="594"/>
      <c r="L216" s="594"/>
      <c r="M216" s="594"/>
      <c r="N216" s="594"/>
      <c r="O216" s="594"/>
      <c r="P216" s="594"/>
      <c r="Q216" s="600"/>
    </row>
    <row r="217" spans="4:17" ht="23.1" customHeight="1">
      <c r="D217" s="600"/>
      <c r="E217" s="600"/>
      <c r="F217" s="601"/>
      <c r="G217" s="602"/>
      <c r="H217" s="594"/>
      <c r="I217" s="594"/>
      <c r="J217" s="594"/>
      <c r="K217" s="594"/>
      <c r="L217" s="594"/>
      <c r="M217" s="594"/>
      <c r="N217" s="594"/>
      <c r="O217" s="594"/>
      <c r="P217" s="594"/>
      <c r="Q217" s="600"/>
    </row>
    <row r="218" spans="4:17" ht="23.1" customHeight="1">
      <c r="D218" s="600"/>
      <c r="E218" s="600"/>
      <c r="F218" s="601"/>
      <c r="G218" s="602"/>
      <c r="H218" s="594"/>
      <c r="I218" s="594"/>
      <c r="J218" s="594"/>
      <c r="K218" s="594"/>
      <c r="L218" s="594"/>
      <c r="M218" s="594"/>
      <c r="N218" s="594"/>
      <c r="O218" s="594"/>
      <c r="P218" s="594"/>
      <c r="Q218" s="600"/>
    </row>
    <row r="219" spans="4:17" ht="23.1" customHeight="1">
      <c r="D219" s="600"/>
      <c r="E219" s="600"/>
      <c r="F219" s="601"/>
      <c r="G219" s="602"/>
      <c r="H219" s="594"/>
      <c r="I219" s="594"/>
      <c r="J219" s="594"/>
      <c r="K219" s="594"/>
      <c r="L219" s="594"/>
      <c r="M219" s="594"/>
      <c r="N219" s="594"/>
      <c r="O219" s="594"/>
      <c r="P219" s="594"/>
      <c r="Q219" s="600"/>
    </row>
    <row r="220" spans="4:17" ht="23.1" customHeight="1">
      <c r="D220" s="600"/>
      <c r="E220" s="600"/>
      <c r="F220" s="601"/>
      <c r="G220" s="602"/>
      <c r="H220" s="594"/>
      <c r="I220" s="594"/>
      <c r="J220" s="594"/>
      <c r="K220" s="594"/>
      <c r="L220" s="594"/>
      <c r="M220" s="594"/>
      <c r="N220" s="594"/>
      <c r="O220" s="594"/>
      <c r="P220" s="594"/>
      <c r="Q220" s="600"/>
    </row>
  </sheetData>
  <mergeCells count="14">
    <mergeCell ref="A2:A3"/>
    <mergeCell ref="B2:B3"/>
    <mergeCell ref="C2:C3"/>
    <mergeCell ref="W1:Y1"/>
    <mergeCell ref="D1:N1"/>
    <mergeCell ref="E2:E3"/>
    <mergeCell ref="D2:D3"/>
    <mergeCell ref="J2:L2"/>
    <mergeCell ref="M2:N2"/>
    <mergeCell ref="G2:G3"/>
    <mergeCell ref="H2:I2"/>
    <mergeCell ref="P2:P3"/>
    <mergeCell ref="F2:F3"/>
    <mergeCell ref="Q2:Q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1"/>
  <sheetViews>
    <sheetView showGridLines="0" showZeros="0" workbookViewId="0">
      <pane xSplit="2" ySplit="3" topLeftCell="C49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23.1" customHeight="1"/>
  <cols>
    <col min="1" max="1" width="9.109375" style="574" hidden="1" customWidth="1"/>
    <col min="2" max="2" width="9.88671875" style="574" hidden="1" customWidth="1"/>
    <col min="3" max="3" width="12.77734375" style="583" customWidth="1"/>
    <col min="4" max="4" width="23.109375" style="583" customWidth="1"/>
    <col min="5" max="5" width="23.77734375" style="583" customWidth="1"/>
    <col min="6" max="6" width="4.6640625" style="584" customWidth="1"/>
    <col min="7" max="7" width="6.44140625" style="582" hidden="1" customWidth="1"/>
    <col min="8" max="9" width="11.21875" style="585" customWidth="1"/>
    <col min="10" max="10" width="5" style="585" hidden="1" customWidth="1"/>
    <col min="11" max="13" width="11.21875" style="585" customWidth="1"/>
    <col min="14" max="14" width="11.109375" style="585" customWidth="1"/>
    <col min="15" max="15" width="9.77734375" style="585" hidden="1" customWidth="1"/>
    <col min="16" max="16" width="11.21875" style="585" customWidth="1"/>
    <col min="17" max="17" width="12.21875" style="582" customWidth="1"/>
    <col min="18" max="16384" width="8.88671875" style="582"/>
  </cols>
  <sheetData>
    <row r="1" spans="1:17" s="6" customFormat="1" ht="23.1" customHeight="1">
      <c r="A1" s="574"/>
      <c r="B1" s="574" t="s">
        <v>333</v>
      </c>
      <c r="C1" s="575" t="s">
        <v>337</v>
      </c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7"/>
      <c r="P1" s="577"/>
      <c r="Q1" s="574"/>
    </row>
    <row r="2" spans="1:17" s="160" customFormat="1" ht="23.1" customHeight="1">
      <c r="A2" s="546" t="s">
        <v>35</v>
      </c>
      <c r="B2" s="548" t="s">
        <v>28</v>
      </c>
      <c r="C2" s="547" t="s">
        <v>18</v>
      </c>
      <c r="D2" s="547" t="s">
        <v>42</v>
      </c>
      <c r="E2" s="547" t="s">
        <v>43</v>
      </c>
      <c r="F2" s="549" t="s">
        <v>0</v>
      </c>
      <c r="G2" s="551" t="s">
        <v>1</v>
      </c>
      <c r="H2" s="550" t="s">
        <v>23</v>
      </c>
      <c r="I2" s="550"/>
      <c r="J2" s="550" t="s">
        <v>24</v>
      </c>
      <c r="K2" s="550"/>
      <c r="L2" s="550"/>
      <c r="M2" s="550" t="s">
        <v>25</v>
      </c>
      <c r="N2" s="550"/>
      <c r="O2" s="158" t="s">
        <v>8</v>
      </c>
      <c r="P2" s="550" t="s">
        <v>34</v>
      </c>
      <c r="Q2" s="547" t="s">
        <v>27</v>
      </c>
    </row>
    <row r="3" spans="1:17" s="160" customFormat="1" ht="23.1" customHeight="1">
      <c r="A3" s="546"/>
      <c r="B3" s="548"/>
      <c r="C3" s="547"/>
      <c r="D3" s="547"/>
      <c r="E3" s="547"/>
      <c r="F3" s="549"/>
      <c r="G3" s="551"/>
      <c r="H3" s="158" t="s">
        <v>30</v>
      </c>
      <c r="I3" s="158" t="s">
        <v>31</v>
      </c>
      <c r="J3" s="158" t="s">
        <v>1</v>
      </c>
      <c r="K3" s="158" t="s">
        <v>30</v>
      </c>
      <c r="L3" s="158" t="s">
        <v>31</v>
      </c>
      <c r="M3" s="158" t="s">
        <v>32</v>
      </c>
      <c r="N3" s="158" t="s">
        <v>31</v>
      </c>
      <c r="O3" s="158" t="s">
        <v>20</v>
      </c>
      <c r="P3" s="550"/>
      <c r="Q3" s="547"/>
    </row>
    <row r="4" spans="1:17" s="6" customFormat="1" ht="23.1" customHeight="1">
      <c r="A4" s="574" t="s">
        <v>338</v>
      </c>
      <c r="B4" s="574" t="s">
        <v>339</v>
      </c>
      <c r="C4" s="578" t="s">
        <v>340</v>
      </c>
      <c r="D4" s="579" t="s">
        <v>168</v>
      </c>
      <c r="E4" s="579" t="s">
        <v>169</v>
      </c>
      <c r="F4" s="159" t="s">
        <v>87</v>
      </c>
      <c r="G4" s="580"/>
      <c r="H4" s="581"/>
      <c r="I4" s="581"/>
      <c r="J4" s="581"/>
      <c r="K4" s="581"/>
      <c r="L4" s="581"/>
      <c r="M4" s="581"/>
      <c r="N4" s="581"/>
      <c r="O4" s="581"/>
      <c r="P4" s="581"/>
      <c r="Q4" s="579"/>
    </row>
    <row r="5" spans="1:17" s="6" customFormat="1" ht="23.1" customHeight="1">
      <c r="A5" s="574" t="s">
        <v>341</v>
      </c>
      <c r="B5" s="574" t="s">
        <v>342</v>
      </c>
      <c r="C5" s="578" t="s">
        <v>343</v>
      </c>
      <c r="D5" s="579" t="s">
        <v>168</v>
      </c>
      <c r="E5" s="579" t="s">
        <v>171</v>
      </c>
      <c r="F5" s="159" t="s">
        <v>87</v>
      </c>
      <c r="G5" s="580"/>
      <c r="H5" s="581"/>
      <c r="I5" s="581"/>
      <c r="J5" s="581"/>
      <c r="K5" s="581"/>
      <c r="L5" s="581"/>
      <c r="M5" s="581"/>
      <c r="N5" s="581"/>
      <c r="O5" s="581"/>
      <c r="P5" s="581"/>
      <c r="Q5" s="579"/>
    </row>
    <row r="6" spans="1:17" s="6" customFormat="1" ht="23.1" customHeight="1">
      <c r="A6" s="574" t="s">
        <v>344</v>
      </c>
      <c r="B6" s="574" t="s">
        <v>345</v>
      </c>
      <c r="C6" s="578" t="s">
        <v>346</v>
      </c>
      <c r="D6" s="579" t="s">
        <v>168</v>
      </c>
      <c r="E6" s="579" t="s">
        <v>173</v>
      </c>
      <c r="F6" s="159" t="s">
        <v>87</v>
      </c>
      <c r="G6" s="580"/>
      <c r="H6" s="581"/>
      <c r="I6" s="581"/>
      <c r="J6" s="581"/>
      <c r="K6" s="581"/>
      <c r="L6" s="581"/>
      <c r="M6" s="581"/>
      <c r="N6" s="581"/>
      <c r="O6" s="581"/>
      <c r="P6" s="581"/>
      <c r="Q6" s="579"/>
    </row>
    <row r="7" spans="1:17" s="6" customFormat="1" ht="23.1" customHeight="1">
      <c r="A7" s="574" t="s">
        <v>347</v>
      </c>
      <c r="B7" s="574" t="s">
        <v>348</v>
      </c>
      <c r="C7" s="578" t="s">
        <v>349</v>
      </c>
      <c r="D7" s="579" t="s">
        <v>85</v>
      </c>
      <c r="E7" s="579" t="s">
        <v>86</v>
      </c>
      <c r="F7" s="159" t="s">
        <v>350</v>
      </c>
      <c r="G7" s="580"/>
      <c r="H7" s="581"/>
      <c r="I7" s="581"/>
      <c r="J7" s="581"/>
      <c r="K7" s="581"/>
      <c r="L7" s="581"/>
      <c r="M7" s="581"/>
      <c r="N7" s="581"/>
      <c r="O7" s="581"/>
      <c r="P7" s="581"/>
      <c r="Q7" s="579"/>
    </row>
    <row r="8" spans="1:17" s="6" customFormat="1" ht="23.1" customHeight="1">
      <c r="A8" s="574" t="s">
        <v>351</v>
      </c>
      <c r="B8" s="574" t="s">
        <v>352</v>
      </c>
      <c r="C8" s="578" t="s">
        <v>353</v>
      </c>
      <c r="D8" s="579" t="s">
        <v>89</v>
      </c>
      <c r="E8" s="579" t="s">
        <v>93</v>
      </c>
      <c r="F8" s="159" t="s">
        <v>87</v>
      </c>
      <c r="G8" s="580"/>
      <c r="H8" s="581"/>
      <c r="I8" s="581"/>
      <c r="J8" s="581"/>
      <c r="K8" s="581"/>
      <c r="L8" s="581"/>
      <c r="M8" s="581"/>
      <c r="N8" s="581"/>
      <c r="O8" s="581"/>
      <c r="P8" s="581"/>
      <c r="Q8" s="579"/>
    </row>
    <row r="9" spans="1:17" s="6" customFormat="1" ht="23.1" customHeight="1">
      <c r="A9" s="574" t="s">
        <v>354</v>
      </c>
      <c r="B9" s="574" t="s">
        <v>355</v>
      </c>
      <c r="C9" s="578" t="s">
        <v>356</v>
      </c>
      <c r="D9" s="579" t="s">
        <v>357</v>
      </c>
      <c r="E9" s="579" t="s">
        <v>358</v>
      </c>
      <c r="F9" s="159" t="s">
        <v>359</v>
      </c>
      <c r="G9" s="580"/>
      <c r="H9" s="581"/>
      <c r="I9" s="581"/>
      <c r="J9" s="581"/>
      <c r="K9" s="581"/>
      <c r="L9" s="581"/>
      <c r="M9" s="581"/>
      <c r="N9" s="581"/>
      <c r="O9" s="581"/>
      <c r="P9" s="581"/>
      <c r="Q9" s="579"/>
    </row>
    <row r="10" spans="1:17" s="6" customFormat="1" ht="23.1" customHeight="1">
      <c r="A10" s="574" t="s">
        <v>360</v>
      </c>
      <c r="B10" s="574" t="s">
        <v>361</v>
      </c>
      <c r="C10" s="578" t="s">
        <v>362</v>
      </c>
      <c r="D10" s="579" t="s">
        <v>357</v>
      </c>
      <c r="E10" s="579" t="s">
        <v>363</v>
      </c>
      <c r="F10" s="159" t="s">
        <v>359</v>
      </c>
      <c r="G10" s="580"/>
      <c r="H10" s="581"/>
      <c r="I10" s="581"/>
      <c r="J10" s="581"/>
      <c r="K10" s="581"/>
      <c r="L10" s="581"/>
      <c r="M10" s="581"/>
      <c r="N10" s="581"/>
      <c r="O10" s="581"/>
      <c r="P10" s="581"/>
      <c r="Q10" s="579"/>
    </row>
    <row r="11" spans="1:17" s="6" customFormat="1" ht="23.1" customHeight="1">
      <c r="A11" s="574" t="s">
        <v>364</v>
      </c>
      <c r="B11" s="574" t="s">
        <v>365</v>
      </c>
      <c r="C11" s="578" t="s">
        <v>366</v>
      </c>
      <c r="D11" s="579" t="s">
        <v>367</v>
      </c>
      <c r="E11" s="579" t="s">
        <v>368</v>
      </c>
      <c r="F11" s="159" t="s">
        <v>359</v>
      </c>
      <c r="G11" s="580"/>
      <c r="H11" s="581"/>
      <c r="I11" s="581"/>
      <c r="J11" s="581"/>
      <c r="K11" s="581"/>
      <c r="L11" s="581"/>
      <c r="M11" s="581"/>
      <c r="N11" s="581"/>
      <c r="O11" s="581"/>
      <c r="P11" s="581"/>
      <c r="Q11" s="579"/>
    </row>
    <row r="12" spans="1:17" s="6" customFormat="1" ht="23.1" customHeight="1">
      <c r="A12" s="574" t="s">
        <v>369</v>
      </c>
      <c r="B12" s="574" t="s">
        <v>370</v>
      </c>
      <c r="C12" s="578" t="s">
        <v>371</v>
      </c>
      <c r="D12" s="579" t="s">
        <v>367</v>
      </c>
      <c r="E12" s="579" t="s">
        <v>372</v>
      </c>
      <c r="F12" s="159" t="s">
        <v>359</v>
      </c>
      <c r="G12" s="580"/>
      <c r="H12" s="581"/>
      <c r="I12" s="581"/>
      <c r="J12" s="581"/>
      <c r="K12" s="581"/>
      <c r="L12" s="581"/>
      <c r="M12" s="581"/>
      <c r="N12" s="581"/>
      <c r="O12" s="581"/>
      <c r="P12" s="581"/>
      <c r="Q12" s="579"/>
    </row>
    <row r="13" spans="1:17" s="6" customFormat="1" ht="23.1" customHeight="1">
      <c r="A13" s="574" t="s">
        <v>373</v>
      </c>
      <c r="B13" s="574" t="s">
        <v>374</v>
      </c>
      <c r="C13" s="578" t="s">
        <v>375</v>
      </c>
      <c r="D13" s="579" t="s">
        <v>367</v>
      </c>
      <c r="E13" s="579" t="s">
        <v>376</v>
      </c>
      <c r="F13" s="159" t="s">
        <v>359</v>
      </c>
      <c r="G13" s="580"/>
      <c r="H13" s="581"/>
      <c r="I13" s="581"/>
      <c r="J13" s="581"/>
      <c r="K13" s="581"/>
      <c r="L13" s="581"/>
      <c r="M13" s="581"/>
      <c r="N13" s="581"/>
      <c r="O13" s="581"/>
      <c r="P13" s="581"/>
      <c r="Q13" s="579"/>
    </row>
    <row r="14" spans="1:17" s="6" customFormat="1" ht="23.1" customHeight="1">
      <c r="A14" s="574" t="s">
        <v>377</v>
      </c>
      <c r="B14" s="574" t="s">
        <v>378</v>
      </c>
      <c r="C14" s="578" t="s">
        <v>379</v>
      </c>
      <c r="D14" s="579" t="s">
        <v>380</v>
      </c>
      <c r="E14" s="579" t="s">
        <v>334</v>
      </c>
      <c r="F14" s="159" t="s">
        <v>381</v>
      </c>
      <c r="G14" s="580"/>
      <c r="H14" s="581"/>
      <c r="I14" s="581"/>
      <c r="J14" s="581"/>
      <c r="K14" s="581"/>
      <c r="L14" s="581"/>
      <c r="M14" s="581"/>
      <c r="N14" s="581"/>
      <c r="O14" s="581"/>
      <c r="P14" s="581"/>
      <c r="Q14" s="579"/>
    </row>
    <row r="15" spans="1:17" s="6" customFormat="1" ht="23.1" customHeight="1">
      <c r="A15" s="574" t="s">
        <v>382</v>
      </c>
      <c r="B15" s="574" t="s">
        <v>383</v>
      </c>
      <c r="C15" s="578" t="s">
        <v>384</v>
      </c>
      <c r="D15" s="579" t="s">
        <v>385</v>
      </c>
      <c r="E15" s="579" t="s">
        <v>386</v>
      </c>
      <c r="F15" s="159" t="s">
        <v>387</v>
      </c>
      <c r="G15" s="580"/>
      <c r="H15" s="581"/>
      <c r="I15" s="581"/>
      <c r="J15" s="581"/>
      <c r="K15" s="581"/>
      <c r="L15" s="581"/>
      <c r="M15" s="581"/>
      <c r="N15" s="581"/>
      <c r="O15" s="581"/>
      <c r="P15" s="581"/>
      <c r="Q15" s="579"/>
    </row>
    <row r="16" spans="1:17" s="6" customFormat="1" ht="23.1" customHeight="1">
      <c r="A16" s="574" t="s">
        <v>388</v>
      </c>
      <c r="B16" s="574" t="s">
        <v>389</v>
      </c>
      <c r="C16" s="578" t="s">
        <v>390</v>
      </c>
      <c r="D16" s="579" t="s">
        <v>391</v>
      </c>
      <c r="E16" s="579" t="s">
        <v>392</v>
      </c>
      <c r="F16" s="159" t="s">
        <v>387</v>
      </c>
      <c r="G16" s="580"/>
      <c r="H16" s="581"/>
      <c r="I16" s="581"/>
      <c r="J16" s="581"/>
      <c r="K16" s="581"/>
      <c r="L16" s="581"/>
      <c r="M16" s="581"/>
      <c r="N16" s="581"/>
      <c r="O16" s="581"/>
      <c r="P16" s="581"/>
      <c r="Q16" s="579"/>
    </row>
    <row r="17" spans="1:17" s="6" customFormat="1" ht="23.1" customHeight="1">
      <c r="A17" s="574" t="s">
        <v>393</v>
      </c>
      <c r="B17" s="574" t="s">
        <v>394</v>
      </c>
      <c r="C17" s="578" t="s">
        <v>395</v>
      </c>
      <c r="D17" s="579" t="s">
        <v>396</v>
      </c>
      <c r="E17" s="579" t="s">
        <v>397</v>
      </c>
      <c r="F17" s="159" t="s">
        <v>359</v>
      </c>
      <c r="G17" s="580"/>
      <c r="H17" s="581"/>
      <c r="I17" s="581"/>
      <c r="J17" s="581"/>
      <c r="K17" s="581"/>
      <c r="L17" s="581"/>
      <c r="M17" s="581"/>
      <c r="N17" s="581"/>
      <c r="O17" s="581"/>
      <c r="P17" s="581"/>
      <c r="Q17" s="579"/>
    </row>
    <row r="18" spans="1:17" s="6" customFormat="1" ht="23.1" customHeight="1">
      <c r="A18" s="574" t="s">
        <v>398</v>
      </c>
      <c r="B18" s="574" t="s">
        <v>399</v>
      </c>
      <c r="C18" s="578" t="s">
        <v>400</v>
      </c>
      <c r="D18" s="579" t="s">
        <v>401</v>
      </c>
      <c r="E18" s="579" t="s">
        <v>402</v>
      </c>
      <c r="F18" s="159" t="s">
        <v>359</v>
      </c>
      <c r="G18" s="580"/>
      <c r="H18" s="581"/>
      <c r="I18" s="581"/>
      <c r="J18" s="581"/>
      <c r="K18" s="581"/>
      <c r="L18" s="581"/>
      <c r="M18" s="581"/>
      <c r="N18" s="581"/>
      <c r="O18" s="581"/>
      <c r="P18" s="581"/>
      <c r="Q18" s="579"/>
    </row>
    <row r="19" spans="1:17" s="6" customFormat="1" ht="23.1" customHeight="1">
      <c r="A19" s="574" t="s">
        <v>403</v>
      </c>
      <c r="B19" s="574" t="s">
        <v>404</v>
      </c>
      <c r="C19" s="578" t="s">
        <v>405</v>
      </c>
      <c r="D19" s="579" t="s">
        <v>95</v>
      </c>
      <c r="E19" s="579" t="s">
        <v>96</v>
      </c>
      <c r="F19" s="159" t="s">
        <v>91</v>
      </c>
      <c r="G19" s="580"/>
      <c r="H19" s="581"/>
      <c r="I19" s="581"/>
      <c r="J19" s="581"/>
      <c r="K19" s="581"/>
      <c r="L19" s="581"/>
      <c r="M19" s="581"/>
      <c r="N19" s="581"/>
      <c r="O19" s="581"/>
      <c r="P19" s="581"/>
      <c r="Q19" s="579"/>
    </row>
    <row r="20" spans="1:17" s="6" customFormat="1" ht="23.1" customHeight="1">
      <c r="A20" s="574" t="s">
        <v>406</v>
      </c>
      <c r="B20" s="574" t="s">
        <v>407</v>
      </c>
      <c r="C20" s="578" t="s">
        <v>408</v>
      </c>
      <c r="D20" s="579" t="s">
        <v>95</v>
      </c>
      <c r="E20" s="579" t="s">
        <v>98</v>
      </c>
      <c r="F20" s="159" t="s">
        <v>91</v>
      </c>
      <c r="G20" s="580"/>
      <c r="H20" s="581"/>
      <c r="I20" s="581"/>
      <c r="J20" s="581"/>
      <c r="K20" s="581"/>
      <c r="L20" s="581"/>
      <c r="M20" s="581"/>
      <c r="N20" s="581"/>
      <c r="O20" s="581"/>
      <c r="P20" s="581"/>
      <c r="Q20" s="579"/>
    </row>
    <row r="21" spans="1:17" s="6" customFormat="1" ht="23.1" customHeight="1">
      <c r="A21" s="574" t="s">
        <v>409</v>
      </c>
      <c r="B21" s="574" t="s">
        <v>410</v>
      </c>
      <c r="C21" s="578" t="s">
        <v>411</v>
      </c>
      <c r="D21" s="579" t="s">
        <v>95</v>
      </c>
      <c r="E21" s="579" t="s">
        <v>100</v>
      </c>
      <c r="F21" s="159" t="s">
        <v>91</v>
      </c>
      <c r="G21" s="580"/>
      <c r="H21" s="581"/>
      <c r="I21" s="581"/>
      <c r="J21" s="581"/>
      <c r="K21" s="581"/>
      <c r="L21" s="581"/>
      <c r="M21" s="581"/>
      <c r="N21" s="581"/>
      <c r="O21" s="581"/>
      <c r="P21" s="581"/>
      <c r="Q21" s="579"/>
    </row>
    <row r="22" spans="1:17" s="6" customFormat="1" ht="23.1" customHeight="1">
      <c r="A22" s="574" t="s">
        <v>412</v>
      </c>
      <c r="B22" s="574" t="s">
        <v>413</v>
      </c>
      <c r="C22" s="578" t="s">
        <v>414</v>
      </c>
      <c r="D22" s="579" t="s">
        <v>102</v>
      </c>
      <c r="E22" s="579" t="s">
        <v>103</v>
      </c>
      <c r="F22" s="159" t="s">
        <v>91</v>
      </c>
      <c r="G22" s="580"/>
      <c r="H22" s="581"/>
      <c r="I22" s="581"/>
      <c r="J22" s="581"/>
      <c r="K22" s="581"/>
      <c r="L22" s="581"/>
      <c r="M22" s="581"/>
      <c r="N22" s="581"/>
      <c r="O22" s="581"/>
      <c r="P22" s="581"/>
      <c r="Q22" s="579"/>
    </row>
    <row r="23" spans="1:17" s="6" customFormat="1" ht="23.1" customHeight="1">
      <c r="A23" s="574" t="s">
        <v>415</v>
      </c>
      <c r="B23" s="574" t="s">
        <v>416</v>
      </c>
      <c r="C23" s="578" t="s">
        <v>417</v>
      </c>
      <c r="D23" s="579" t="s">
        <v>102</v>
      </c>
      <c r="E23" s="579" t="s">
        <v>105</v>
      </c>
      <c r="F23" s="159" t="s">
        <v>91</v>
      </c>
      <c r="G23" s="580"/>
      <c r="H23" s="581"/>
      <c r="I23" s="581"/>
      <c r="J23" s="581"/>
      <c r="K23" s="581"/>
      <c r="L23" s="581"/>
      <c r="M23" s="581"/>
      <c r="N23" s="581"/>
      <c r="O23" s="581"/>
      <c r="P23" s="581"/>
      <c r="Q23" s="579"/>
    </row>
    <row r="24" spans="1:17" s="6" customFormat="1" ht="23.1" customHeight="1">
      <c r="A24" s="574" t="s">
        <v>418</v>
      </c>
      <c r="B24" s="574" t="s">
        <v>419</v>
      </c>
      <c r="C24" s="578" t="s">
        <v>420</v>
      </c>
      <c r="D24" s="579" t="s">
        <v>116</v>
      </c>
      <c r="E24" s="579" t="s">
        <v>117</v>
      </c>
      <c r="F24" s="159" t="s">
        <v>91</v>
      </c>
      <c r="G24" s="580"/>
      <c r="H24" s="581"/>
      <c r="I24" s="581"/>
      <c r="J24" s="581"/>
      <c r="K24" s="581"/>
      <c r="L24" s="581"/>
      <c r="M24" s="581"/>
      <c r="N24" s="581"/>
      <c r="O24" s="581"/>
      <c r="P24" s="581"/>
      <c r="Q24" s="579"/>
    </row>
    <row r="25" spans="1:17" s="6" customFormat="1" ht="23.1" customHeight="1">
      <c r="A25" s="574" t="s">
        <v>421</v>
      </c>
      <c r="B25" s="574" t="s">
        <v>422</v>
      </c>
      <c r="C25" s="578" t="s">
        <v>423</v>
      </c>
      <c r="D25" s="579" t="s">
        <v>116</v>
      </c>
      <c r="E25" s="579" t="s">
        <v>119</v>
      </c>
      <c r="F25" s="159" t="s">
        <v>91</v>
      </c>
      <c r="G25" s="580"/>
      <c r="H25" s="581"/>
      <c r="I25" s="581"/>
      <c r="J25" s="581"/>
      <c r="K25" s="581"/>
      <c r="L25" s="581"/>
      <c r="M25" s="581"/>
      <c r="N25" s="581"/>
      <c r="O25" s="581"/>
      <c r="P25" s="581"/>
      <c r="Q25" s="579"/>
    </row>
    <row r="26" spans="1:17" s="6" customFormat="1" ht="23.1" customHeight="1">
      <c r="A26" s="574" t="s">
        <v>424</v>
      </c>
      <c r="B26" s="574" t="s">
        <v>425</v>
      </c>
      <c r="C26" s="578" t="s">
        <v>426</v>
      </c>
      <c r="D26" s="579" t="s">
        <v>121</v>
      </c>
      <c r="E26" s="579" t="s">
        <v>122</v>
      </c>
      <c r="F26" s="159" t="s">
        <v>91</v>
      </c>
      <c r="G26" s="580"/>
      <c r="H26" s="581"/>
      <c r="I26" s="581"/>
      <c r="J26" s="581"/>
      <c r="K26" s="581"/>
      <c r="L26" s="581"/>
      <c r="M26" s="581"/>
      <c r="N26" s="581"/>
      <c r="O26" s="581"/>
      <c r="P26" s="581"/>
      <c r="Q26" s="579"/>
    </row>
    <row r="27" spans="1:17" s="6" customFormat="1" ht="23.1" customHeight="1">
      <c r="A27" s="574" t="s">
        <v>427</v>
      </c>
      <c r="B27" s="574" t="s">
        <v>428</v>
      </c>
      <c r="C27" s="578" t="s">
        <v>429</v>
      </c>
      <c r="D27" s="579" t="s">
        <v>430</v>
      </c>
      <c r="E27" s="579" t="s">
        <v>335</v>
      </c>
      <c r="F27" s="159" t="s">
        <v>359</v>
      </c>
      <c r="G27" s="580"/>
      <c r="H27" s="581"/>
      <c r="I27" s="581"/>
      <c r="J27" s="581"/>
      <c r="K27" s="581"/>
      <c r="L27" s="581"/>
      <c r="M27" s="581"/>
      <c r="N27" s="581"/>
      <c r="O27" s="581"/>
      <c r="P27" s="581"/>
      <c r="Q27" s="579"/>
    </row>
    <row r="28" spans="1:17" s="6" customFormat="1" ht="23.1" customHeight="1">
      <c r="A28" s="574" t="s">
        <v>431</v>
      </c>
      <c r="B28" s="574" t="s">
        <v>432</v>
      </c>
      <c r="C28" s="578" t="s">
        <v>433</v>
      </c>
      <c r="D28" s="579" t="s">
        <v>142</v>
      </c>
      <c r="E28" s="579" t="s">
        <v>143</v>
      </c>
      <c r="F28" s="159" t="s">
        <v>87</v>
      </c>
      <c r="G28" s="580"/>
      <c r="H28" s="581"/>
      <c r="I28" s="581"/>
      <c r="J28" s="581"/>
      <c r="K28" s="581"/>
      <c r="L28" s="581"/>
      <c r="M28" s="581"/>
      <c r="N28" s="581"/>
      <c r="O28" s="581"/>
      <c r="P28" s="581"/>
      <c r="Q28" s="579"/>
    </row>
    <row r="29" spans="1:17" s="6" customFormat="1" ht="23.1" customHeight="1">
      <c r="A29" s="574" t="s">
        <v>434</v>
      </c>
      <c r="B29" s="574" t="s">
        <v>435</v>
      </c>
      <c r="C29" s="578" t="s">
        <v>436</v>
      </c>
      <c r="D29" s="579" t="s">
        <v>196</v>
      </c>
      <c r="E29" s="579"/>
      <c r="F29" s="159" t="s">
        <v>132</v>
      </c>
      <c r="G29" s="580"/>
      <c r="H29" s="581"/>
      <c r="I29" s="581"/>
      <c r="J29" s="581"/>
      <c r="K29" s="581"/>
      <c r="L29" s="581"/>
      <c r="M29" s="581"/>
      <c r="N29" s="581"/>
      <c r="O29" s="581"/>
      <c r="P29" s="581"/>
      <c r="Q29" s="579"/>
    </row>
    <row r="30" spans="1:17" s="6" customFormat="1" ht="23.1" customHeight="1">
      <c r="A30" s="574" t="s">
        <v>437</v>
      </c>
      <c r="B30" s="574" t="s">
        <v>438</v>
      </c>
      <c r="C30" s="578" t="s">
        <v>439</v>
      </c>
      <c r="D30" s="579" t="s">
        <v>197</v>
      </c>
      <c r="E30" s="579"/>
      <c r="F30" s="159" t="s">
        <v>132</v>
      </c>
      <c r="G30" s="580"/>
      <c r="H30" s="581"/>
      <c r="I30" s="581"/>
      <c r="J30" s="581"/>
      <c r="K30" s="581"/>
      <c r="L30" s="581"/>
      <c r="M30" s="581"/>
      <c r="N30" s="581"/>
      <c r="O30" s="581"/>
      <c r="P30" s="581"/>
      <c r="Q30" s="579"/>
    </row>
    <row r="31" spans="1:17" s="6" customFormat="1" ht="23.1" customHeight="1">
      <c r="A31" s="574" t="s">
        <v>440</v>
      </c>
      <c r="B31" s="574" t="s">
        <v>441</v>
      </c>
      <c r="C31" s="578" t="s">
        <v>442</v>
      </c>
      <c r="D31" s="579" t="s">
        <v>198</v>
      </c>
      <c r="E31" s="579"/>
      <c r="F31" s="159" t="s">
        <v>132</v>
      </c>
      <c r="G31" s="580"/>
      <c r="H31" s="581"/>
      <c r="I31" s="581"/>
      <c r="J31" s="581"/>
      <c r="K31" s="581"/>
      <c r="L31" s="581"/>
      <c r="M31" s="581"/>
      <c r="N31" s="581"/>
      <c r="O31" s="581"/>
      <c r="P31" s="581"/>
      <c r="Q31" s="579"/>
    </row>
    <row r="32" spans="1:17" s="6" customFormat="1" ht="23.1" customHeight="1">
      <c r="A32" s="574" t="s">
        <v>443</v>
      </c>
      <c r="B32" s="574" t="s">
        <v>444</v>
      </c>
      <c r="C32" s="578" t="s">
        <v>445</v>
      </c>
      <c r="D32" s="579" t="s">
        <v>199</v>
      </c>
      <c r="E32" s="579"/>
      <c r="F32" s="159" t="s">
        <v>132</v>
      </c>
      <c r="G32" s="580"/>
      <c r="H32" s="581"/>
      <c r="I32" s="581"/>
      <c r="J32" s="581"/>
      <c r="K32" s="581"/>
      <c r="L32" s="581"/>
      <c r="M32" s="581"/>
      <c r="N32" s="581"/>
      <c r="O32" s="581"/>
      <c r="P32" s="581"/>
      <c r="Q32" s="579"/>
    </row>
    <row r="33" spans="1:17" s="6" customFormat="1" ht="23.1" customHeight="1">
      <c r="A33" s="574" t="s">
        <v>446</v>
      </c>
      <c r="B33" s="574" t="s">
        <v>447</v>
      </c>
      <c r="C33" s="578" t="s">
        <v>448</v>
      </c>
      <c r="D33" s="579" t="s">
        <v>200</v>
      </c>
      <c r="E33" s="579"/>
      <c r="F33" s="159" t="s">
        <v>132</v>
      </c>
      <c r="G33" s="580"/>
      <c r="H33" s="581"/>
      <c r="I33" s="581"/>
      <c r="J33" s="581"/>
      <c r="K33" s="581"/>
      <c r="L33" s="581"/>
      <c r="M33" s="581"/>
      <c r="N33" s="581"/>
      <c r="O33" s="581"/>
      <c r="P33" s="581"/>
      <c r="Q33" s="579"/>
    </row>
    <row r="34" spans="1:17" s="6" customFormat="1" ht="23.1" customHeight="1">
      <c r="A34" s="574" t="s">
        <v>449</v>
      </c>
      <c r="B34" s="574" t="s">
        <v>450</v>
      </c>
      <c r="C34" s="578" t="s">
        <v>451</v>
      </c>
      <c r="D34" s="579" t="s">
        <v>201</v>
      </c>
      <c r="E34" s="579" t="s">
        <v>202</v>
      </c>
      <c r="F34" s="159" t="s">
        <v>203</v>
      </c>
      <c r="G34" s="580"/>
      <c r="H34" s="581"/>
      <c r="I34" s="581"/>
      <c r="J34" s="581"/>
      <c r="K34" s="581"/>
      <c r="L34" s="581"/>
      <c r="M34" s="581"/>
      <c r="N34" s="581"/>
      <c r="O34" s="581"/>
      <c r="P34" s="581"/>
      <c r="Q34" s="579"/>
    </row>
    <row r="35" spans="1:17" s="6" customFormat="1" ht="23.1" customHeight="1">
      <c r="A35" s="574" t="s">
        <v>452</v>
      </c>
      <c r="B35" s="574" t="s">
        <v>453</v>
      </c>
      <c r="C35" s="578" t="s">
        <v>454</v>
      </c>
      <c r="D35" s="579" t="s">
        <v>206</v>
      </c>
      <c r="E35" s="579" t="s">
        <v>207</v>
      </c>
      <c r="F35" s="159" t="s">
        <v>203</v>
      </c>
      <c r="G35" s="580"/>
      <c r="H35" s="581"/>
      <c r="I35" s="581"/>
      <c r="J35" s="581"/>
      <c r="K35" s="581"/>
      <c r="L35" s="581"/>
      <c r="M35" s="581"/>
      <c r="N35" s="581"/>
      <c r="O35" s="581"/>
      <c r="P35" s="581"/>
      <c r="Q35" s="579"/>
    </row>
    <row r="36" spans="1:17" s="6" customFormat="1" ht="23.1" customHeight="1">
      <c r="A36" s="574" t="s">
        <v>455</v>
      </c>
      <c r="B36" s="574" t="s">
        <v>456</v>
      </c>
      <c r="C36" s="578" t="s">
        <v>457</v>
      </c>
      <c r="D36" s="579" t="s">
        <v>212</v>
      </c>
      <c r="E36" s="579" t="s">
        <v>213</v>
      </c>
      <c r="F36" s="159" t="s">
        <v>132</v>
      </c>
      <c r="G36" s="580"/>
      <c r="H36" s="581"/>
      <c r="I36" s="581"/>
      <c r="J36" s="581"/>
      <c r="K36" s="581"/>
      <c r="L36" s="581"/>
      <c r="M36" s="581"/>
      <c r="N36" s="581"/>
      <c r="O36" s="581"/>
      <c r="P36" s="581"/>
      <c r="Q36" s="579"/>
    </row>
    <row r="37" spans="1:17" s="6" customFormat="1" ht="23.1" customHeight="1">
      <c r="A37" s="574" t="s">
        <v>458</v>
      </c>
      <c r="B37" s="574" t="s">
        <v>459</v>
      </c>
      <c r="C37" s="578" t="s">
        <v>460</v>
      </c>
      <c r="D37" s="579" t="s">
        <v>212</v>
      </c>
      <c r="E37" s="579" t="s">
        <v>214</v>
      </c>
      <c r="F37" s="159" t="s">
        <v>132</v>
      </c>
      <c r="G37" s="580"/>
      <c r="H37" s="581"/>
      <c r="I37" s="581"/>
      <c r="J37" s="581"/>
      <c r="K37" s="581"/>
      <c r="L37" s="581"/>
      <c r="M37" s="581"/>
      <c r="N37" s="581"/>
      <c r="O37" s="581"/>
      <c r="P37" s="581"/>
      <c r="Q37" s="579"/>
    </row>
    <row r="38" spans="1:17" s="6" customFormat="1" ht="23.1" customHeight="1">
      <c r="A38" s="574" t="s">
        <v>461</v>
      </c>
      <c r="B38" s="574" t="s">
        <v>462</v>
      </c>
      <c r="C38" s="578" t="s">
        <v>463</v>
      </c>
      <c r="D38" s="579" t="s">
        <v>219</v>
      </c>
      <c r="E38" s="579" t="s">
        <v>220</v>
      </c>
      <c r="F38" s="159" t="s">
        <v>203</v>
      </c>
      <c r="G38" s="580"/>
      <c r="H38" s="581"/>
      <c r="I38" s="581"/>
      <c r="J38" s="581"/>
      <c r="K38" s="581"/>
      <c r="L38" s="581"/>
      <c r="M38" s="581"/>
      <c r="N38" s="581"/>
      <c r="O38" s="581"/>
      <c r="P38" s="581"/>
      <c r="Q38" s="579"/>
    </row>
    <row r="39" spans="1:17" s="6" customFormat="1" ht="23.1" customHeight="1">
      <c r="A39" s="574" t="s">
        <v>464</v>
      </c>
      <c r="B39" s="574" t="s">
        <v>465</v>
      </c>
      <c r="C39" s="578" t="s">
        <v>466</v>
      </c>
      <c r="D39" s="579" t="s">
        <v>221</v>
      </c>
      <c r="E39" s="579" t="s">
        <v>222</v>
      </c>
      <c r="F39" s="159" t="s">
        <v>203</v>
      </c>
      <c r="G39" s="580"/>
      <c r="H39" s="581"/>
      <c r="I39" s="581"/>
      <c r="J39" s="581"/>
      <c r="K39" s="581"/>
      <c r="L39" s="581"/>
      <c r="M39" s="581"/>
      <c r="N39" s="581"/>
      <c r="O39" s="581"/>
      <c r="P39" s="581"/>
      <c r="Q39" s="579"/>
    </row>
    <row r="40" spans="1:17" s="6" customFormat="1" ht="23.1" customHeight="1">
      <c r="A40" s="574" t="s">
        <v>467</v>
      </c>
      <c r="B40" s="574" t="s">
        <v>468</v>
      </c>
      <c r="C40" s="578" t="s">
        <v>469</v>
      </c>
      <c r="D40" s="579" t="s">
        <v>223</v>
      </c>
      <c r="E40" s="579" t="s">
        <v>224</v>
      </c>
      <c r="F40" s="159" t="s">
        <v>203</v>
      </c>
      <c r="G40" s="580"/>
      <c r="H40" s="581"/>
      <c r="I40" s="581"/>
      <c r="J40" s="581"/>
      <c r="K40" s="581"/>
      <c r="L40" s="581"/>
      <c r="M40" s="581"/>
      <c r="N40" s="581"/>
      <c r="O40" s="581"/>
      <c r="P40" s="581"/>
      <c r="Q40" s="579"/>
    </row>
    <row r="41" spans="1:17" s="6" customFormat="1" ht="23.1" customHeight="1">
      <c r="A41" s="574" t="s">
        <v>470</v>
      </c>
      <c r="B41" s="574" t="s">
        <v>471</v>
      </c>
      <c r="C41" s="578" t="s">
        <v>472</v>
      </c>
      <c r="D41" s="579" t="s">
        <v>225</v>
      </c>
      <c r="E41" s="579" t="s">
        <v>226</v>
      </c>
      <c r="F41" s="159" t="s">
        <v>203</v>
      </c>
      <c r="G41" s="580"/>
      <c r="H41" s="581"/>
      <c r="I41" s="581"/>
      <c r="J41" s="581"/>
      <c r="K41" s="581"/>
      <c r="L41" s="581"/>
      <c r="M41" s="581"/>
      <c r="N41" s="581"/>
      <c r="O41" s="581"/>
      <c r="P41" s="581"/>
      <c r="Q41" s="579"/>
    </row>
    <row r="42" spans="1:17" s="6" customFormat="1" ht="23.1" customHeight="1">
      <c r="A42" s="574" t="s">
        <v>473</v>
      </c>
      <c r="B42" s="574" t="s">
        <v>474</v>
      </c>
      <c r="C42" s="578" t="s">
        <v>475</v>
      </c>
      <c r="D42" s="579" t="s">
        <v>227</v>
      </c>
      <c r="E42" s="579" t="s">
        <v>228</v>
      </c>
      <c r="F42" s="159" t="s">
        <v>203</v>
      </c>
      <c r="G42" s="580"/>
      <c r="H42" s="581"/>
      <c r="I42" s="581"/>
      <c r="J42" s="581"/>
      <c r="K42" s="581"/>
      <c r="L42" s="581"/>
      <c r="M42" s="581"/>
      <c r="N42" s="581"/>
      <c r="O42" s="581"/>
      <c r="P42" s="581"/>
      <c r="Q42" s="579"/>
    </row>
    <row r="43" spans="1:17" s="6" customFormat="1" ht="23.1" customHeight="1">
      <c r="A43" s="574" t="s">
        <v>476</v>
      </c>
      <c r="B43" s="574" t="s">
        <v>477</v>
      </c>
      <c r="C43" s="578" t="s">
        <v>478</v>
      </c>
      <c r="D43" s="579" t="s">
        <v>229</v>
      </c>
      <c r="E43" s="579" t="s">
        <v>230</v>
      </c>
      <c r="F43" s="159" t="s">
        <v>203</v>
      </c>
      <c r="G43" s="580"/>
      <c r="H43" s="581"/>
      <c r="I43" s="581"/>
      <c r="J43" s="581"/>
      <c r="K43" s="581"/>
      <c r="L43" s="581"/>
      <c r="M43" s="581"/>
      <c r="N43" s="581"/>
      <c r="O43" s="581"/>
      <c r="P43" s="581"/>
      <c r="Q43" s="579"/>
    </row>
    <row r="44" spans="1:17" s="6" customFormat="1" ht="23.1" customHeight="1">
      <c r="A44" s="574" t="s">
        <v>479</v>
      </c>
      <c r="B44" s="574" t="s">
        <v>480</v>
      </c>
      <c r="C44" s="578" t="s">
        <v>481</v>
      </c>
      <c r="D44" s="579" t="s">
        <v>231</v>
      </c>
      <c r="E44" s="579" t="s">
        <v>232</v>
      </c>
      <c r="F44" s="159" t="s">
        <v>203</v>
      </c>
      <c r="G44" s="580"/>
      <c r="H44" s="581"/>
      <c r="I44" s="581"/>
      <c r="J44" s="581"/>
      <c r="K44" s="581"/>
      <c r="L44" s="581"/>
      <c r="M44" s="581"/>
      <c r="N44" s="581"/>
      <c r="O44" s="581"/>
      <c r="P44" s="581"/>
      <c r="Q44" s="579"/>
    </row>
    <row r="45" spans="1:17" s="6" customFormat="1" ht="23.1" customHeight="1">
      <c r="A45" s="574" t="s">
        <v>482</v>
      </c>
      <c r="B45" s="574" t="s">
        <v>483</v>
      </c>
      <c r="C45" s="578" t="s">
        <v>484</v>
      </c>
      <c r="D45" s="579" t="s">
        <v>192</v>
      </c>
      <c r="E45" s="579" t="s">
        <v>86</v>
      </c>
      <c r="F45" s="159" t="s">
        <v>381</v>
      </c>
      <c r="G45" s="580"/>
      <c r="H45" s="581"/>
      <c r="I45" s="581"/>
      <c r="J45" s="581"/>
      <c r="K45" s="581"/>
      <c r="L45" s="581"/>
      <c r="M45" s="581"/>
      <c r="N45" s="581"/>
      <c r="O45" s="581"/>
      <c r="P45" s="581"/>
      <c r="Q45" s="579"/>
    </row>
    <row r="46" spans="1:17" s="6" customFormat="1" ht="23.1" customHeight="1">
      <c r="A46" s="574" t="s">
        <v>485</v>
      </c>
      <c r="B46" s="574" t="s">
        <v>486</v>
      </c>
      <c r="C46" s="578" t="s">
        <v>487</v>
      </c>
      <c r="D46" s="579" t="s">
        <v>192</v>
      </c>
      <c r="E46" s="579" t="s">
        <v>193</v>
      </c>
      <c r="F46" s="159" t="s">
        <v>381</v>
      </c>
      <c r="G46" s="580"/>
      <c r="H46" s="581"/>
      <c r="I46" s="581"/>
      <c r="J46" s="581"/>
      <c r="K46" s="581"/>
      <c r="L46" s="581"/>
      <c r="M46" s="581"/>
      <c r="N46" s="581"/>
      <c r="O46" s="581"/>
      <c r="P46" s="581"/>
      <c r="Q46" s="579"/>
    </row>
    <row r="47" spans="1:17" s="6" customFormat="1" ht="23.1" customHeight="1">
      <c r="A47" s="574" t="s">
        <v>488</v>
      </c>
      <c r="B47" s="574" t="s">
        <v>489</v>
      </c>
      <c r="C47" s="578" t="s">
        <v>490</v>
      </c>
      <c r="D47" s="579" t="s">
        <v>184</v>
      </c>
      <c r="E47" s="579" t="s">
        <v>185</v>
      </c>
      <c r="F47" s="159" t="s">
        <v>91</v>
      </c>
      <c r="G47" s="580"/>
      <c r="H47" s="581"/>
      <c r="I47" s="581"/>
      <c r="J47" s="581"/>
      <c r="K47" s="581"/>
      <c r="L47" s="581"/>
      <c r="M47" s="581"/>
      <c r="N47" s="581"/>
      <c r="O47" s="581"/>
      <c r="P47" s="581"/>
      <c r="Q47" s="579"/>
    </row>
    <row r="48" spans="1:17" s="6" customFormat="1" ht="23.1" customHeight="1">
      <c r="A48" s="574" t="s">
        <v>491</v>
      </c>
      <c r="B48" s="574" t="s">
        <v>492</v>
      </c>
      <c r="C48" s="578" t="s">
        <v>493</v>
      </c>
      <c r="D48" s="579" t="s">
        <v>194</v>
      </c>
      <c r="E48" s="579" t="s">
        <v>195</v>
      </c>
      <c r="F48" s="159" t="s">
        <v>381</v>
      </c>
      <c r="G48" s="580"/>
      <c r="H48" s="581"/>
      <c r="I48" s="581"/>
      <c r="J48" s="581"/>
      <c r="K48" s="581"/>
      <c r="L48" s="581"/>
      <c r="M48" s="581"/>
      <c r="N48" s="581"/>
      <c r="O48" s="581"/>
      <c r="P48" s="581"/>
      <c r="Q48" s="579"/>
    </row>
    <row r="49" spans="1:33" s="6" customFormat="1" ht="23.1" customHeight="1">
      <c r="A49" s="574" t="s">
        <v>494</v>
      </c>
      <c r="B49" s="574" t="s">
        <v>495</v>
      </c>
      <c r="C49" s="578" t="s">
        <v>496</v>
      </c>
      <c r="D49" s="579" t="s">
        <v>497</v>
      </c>
      <c r="E49" s="579" t="s">
        <v>498</v>
      </c>
      <c r="F49" s="159" t="s">
        <v>132</v>
      </c>
      <c r="G49" s="580"/>
      <c r="H49" s="581"/>
      <c r="I49" s="581"/>
      <c r="J49" s="581"/>
      <c r="K49" s="581"/>
      <c r="L49" s="581"/>
      <c r="M49" s="581"/>
      <c r="N49" s="581"/>
      <c r="O49" s="581"/>
      <c r="P49" s="581"/>
      <c r="Q49" s="579"/>
    </row>
    <row r="50" spans="1:33" s="6" customFormat="1" ht="23.1" customHeight="1">
      <c r="A50" s="574" t="s">
        <v>499</v>
      </c>
      <c r="B50" s="574" t="s">
        <v>500</v>
      </c>
      <c r="C50" s="578" t="s">
        <v>501</v>
      </c>
      <c r="D50" s="579" t="s">
        <v>497</v>
      </c>
      <c r="E50" s="579" t="s">
        <v>502</v>
      </c>
      <c r="F50" s="159" t="s">
        <v>132</v>
      </c>
      <c r="G50" s="580"/>
      <c r="H50" s="581"/>
      <c r="I50" s="581"/>
      <c r="J50" s="581"/>
      <c r="K50" s="581"/>
      <c r="L50" s="581"/>
      <c r="M50" s="581"/>
      <c r="N50" s="581"/>
      <c r="O50" s="581"/>
      <c r="P50" s="581"/>
      <c r="Q50" s="579"/>
    </row>
    <row r="51" spans="1:33" s="6" customFormat="1" ht="23.1" customHeight="1">
      <c r="A51" s="574" t="s">
        <v>503</v>
      </c>
      <c r="B51" s="574" t="s">
        <v>504</v>
      </c>
      <c r="C51" s="578" t="s">
        <v>505</v>
      </c>
      <c r="D51" s="579" t="s">
        <v>497</v>
      </c>
      <c r="E51" s="579" t="s">
        <v>506</v>
      </c>
      <c r="F51" s="159" t="s">
        <v>132</v>
      </c>
      <c r="G51" s="580"/>
      <c r="H51" s="581"/>
      <c r="I51" s="581"/>
      <c r="J51" s="581"/>
      <c r="K51" s="581"/>
      <c r="L51" s="581"/>
      <c r="M51" s="581"/>
      <c r="N51" s="581"/>
      <c r="O51" s="581"/>
      <c r="P51" s="581"/>
      <c r="Q51" s="579"/>
    </row>
    <row r="52" spans="1:33" s="6" customFormat="1" ht="23.1" customHeight="1">
      <c r="A52" s="574" t="s">
        <v>507</v>
      </c>
      <c r="B52" s="574" t="s">
        <v>508</v>
      </c>
      <c r="C52" s="578" t="s">
        <v>509</v>
      </c>
      <c r="D52" s="579" t="s">
        <v>497</v>
      </c>
      <c r="E52" s="579" t="s">
        <v>510</v>
      </c>
      <c r="F52" s="159" t="s">
        <v>132</v>
      </c>
      <c r="G52" s="580"/>
      <c r="H52" s="581"/>
      <c r="I52" s="581"/>
      <c r="J52" s="581"/>
      <c r="K52" s="581"/>
      <c r="L52" s="581"/>
      <c r="M52" s="581"/>
      <c r="N52" s="581"/>
      <c r="O52" s="581"/>
      <c r="P52" s="581"/>
      <c r="Q52" s="579"/>
    </row>
    <row r="53" spans="1:33" s="6" customFormat="1" ht="23.1" customHeight="1">
      <c r="A53" s="574" t="s">
        <v>511</v>
      </c>
      <c r="B53" s="574" t="s">
        <v>512</v>
      </c>
      <c r="C53" s="578" t="s">
        <v>513</v>
      </c>
      <c r="D53" s="579" t="s">
        <v>497</v>
      </c>
      <c r="E53" s="579" t="s">
        <v>514</v>
      </c>
      <c r="F53" s="159" t="s">
        <v>132</v>
      </c>
      <c r="G53" s="580"/>
      <c r="H53" s="581"/>
      <c r="I53" s="581"/>
      <c r="J53" s="581"/>
      <c r="K53" s="581"/>
      <c r="L53" s="581"/>
      <c r="M53" s="581"/>
      <c r="N53" s="581"/>
      <c r="O53" s="581"/>
      <c r="P53" s="581"/>
      <c r="Q53" s="579"/>
    </row>
    <row r="54" spans="1:33" s="6" customFormat="1" ht="23.1" customHeight="1">
      <c r="A54" s="574" t="s">
        <v>515</v>
      </c>
      <c r="B54" s="574" t="s">
        <v>516</v>
      </c>
      <c r="C54" s="578" t="s">
        <v>517</v>
      </c>
      <c r="D54" s="579" t="s">
        <v>518</v>
      </c>
      <c r="E54" s="579" t="s">
        <v>519</v>
      </c>
      <c r="F54" s="159" t="s">
        <v>132</v>
      </c>
      <c r="G54" s="580"/>
      <c r="H54" s="581"/>
      <c r="I54" s="581"/>
      <c r="J54" s="581"/>
      <c r="K54" s="581"/>
      <c r="L54" s="581"/>
      <c r="M54" s="581"/>
      <c r="N54" s="581"/>
      <c r="O54" s="581"/>
      <c r="P54" s="581"/>
      <c r="Q54" s="579"/>
    </row>
    <row r="55" spans="1:33" s="6" customFormat="1" ht="23.1" customHeight="1">
      <c r="A55" s="574" t="s">
        <v>520</v>
      </c>
      <c r="B55" s="574" t="s">
        <v>521</v>
      </c>
      <c r="C55" s="578" t="s">
        <v>522</v>
      </c>
      <c r="D55" s="579" t="s">
        <v>186</v>
      </c>
      <c r="E55" s="579" t="s">
        <v>187</v>
      </c>
      <c r="F55" s="159" t="s">
        <v>132</v>
      </c>
      <c r="G55" s="580"/>
      <c r="H55" s="581"/>
      <c r="I55" s="581"/>
      <c r="J55" s="581"/>
      <c r="K55" s="581"/>
      <c r="L55" s="581"/>
      <c r="M55" s="581"/>
      <c r="N55" s="581"/>
      <c r="O55" s="581"/>
      <c r="P55" s="581"/>
      <c r="Q55" s="579"/>
    </row>
    <row r="56" spans="1:33" ht="23.1" customHeight="1">
      <c r="A56" s="574" t="s">
        <v>523</v>
      </c>
      <c r="B56" s="574" t="s">
        <v>524</v>
      </c>
      <c r="C56" s="578" t="s">
        <v>525</v>
      </c>
      <c r="D56" s="579" t="s">
        <v>186</v>
      </c>
      <c r="E56" s="579" t="s">
        <v>188</v>
      </c>
      <c r="F56" s="159" t="s">
        <v>132</v>
      </c>
      <c r="G56" s="580"/>
      <c r="H56" s="581"/>
      <c r="I56" s="581"/>
      <c r="J56" s="581"/>
      <c r="K56" s="581"/>
      <c r="L56" s="581"/>
      <c r="M56" s="581"/>
      <c r="N56" s="581"/>
      <c r="O56" s="581"/>
      <c r="P56" s="581"/>
      <c r="Q56" s="579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ht="23.1" customHeight="1">
      <c r="A57" s="574" t="s">
        <v>526</v>
      </c>
      <c r="B57" s="574" t="s">
        <v>527</v>
      </c>
      <c r="C57" s="578" t="s">
        <v>528</v>
      </c>
      <c r="D57" s="579" t="s">
        <v>186</v>
      </c>
      <c r="E57" s="579" t="s">
        <v>189</v>
      </c>
      <c r="F57" s="159" t="s">
        <v>132</v>
      </c>
      <c r="G57" s="580"/>
      <c r="H57" s="581"/>
      <c r="I57" s="581"/>
      <c r="J57" s="581"/>
      <c r="K57" s="581"/>
      <c r="L57" s="581"/>
      <c r="M57" s="581"/>
      <c r="N57" s="581"/>
      <c r="O57" s="581"/>
      <c r="P57" s="581"/>
      <c r="Q57" s="579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ht="23.1" customHeight="1">
      <c r="A58" s="574" t="s">
        <v>529</v>
      </c>
      <c r="B58" s="574" t="s">
        <v>530</v>
      </c>
      <c r="C58" s="578" t="s">
        <v>531</v>
      </c>
      <c r="D58" s="579" t="s">
        <v>186</v>
      </c>
      <c r="E58" s="579" t="s">
        <v>190</v>
      </c>
      <c r="F58" s="159" t="s">
        <v>132</v>
      </c>
      <c r="G58" s="580"/>
      <c r="H58" s="581"/>
      <c r="I58" s="581"/>
      <c r="J58" s="581"/>
      <c r="K58" s="581"/>
      <c r="L58" s="581"/>
      <c r="M58" s="581"/>
      <c r="N58" s="581"/>
      <c r="O58" s="581"/>
      <c r="P58" s="581"/>
      <c r="Q58" s="579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ht="23.1" customHeight="1">
      <c r="A59" s="574" t="s">
        <v>532</v>
      </c>
      <c r="B59" s="574" t="s">
        <v>533</v>
      </c>
      <c r="C59" s="578" t="s">
        <v>534</v>
      </c>
      <c r="D59" s="579" t="s">
        <v>191</v>
      </c>
      <c r="E59" s="579" t="s">
        <v>187</v>
      </c>
      <c r="F59" s="159" t="s">
        <v>132</v>
      </c>
      <c r="G59" s="580"/>
      <c r="H59" s="581"/>
      <c r="I59" s="581"/>
      <c r="J59" s="581"/>
      <c r="K59" s="581"/>
      <c r="L59" s="581"/>
      <c r="M59" s="581"/>
      <c r="N59" s="581"/>
      <c r="O59" s="581"/>
      <c r="P59" s="581"/>
      <c r="Q59" s="579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ht="23.1" customHeight="1">
      <c r="A60" s="574" t="s">
        <v>535</v>
      </c>
      <c r="B60" s="574" t="s">
        <v>536</v>
      </c>
      <c r="C60" s="578" t="s">
        <v>537</v>
      </c>
      <c r="D60" s="579" t="s">
        <v>538</v>
      </c>
      <c r="E60" s="579" t="s">
        <v>539</v>
      </c>
      <c r="F60" s="159" t="s">
        <v>132</v>
      </c>
      <c r="G60" s="580"/>
      <c r="H60" s="581"/>
      <c r="I60" s="581"/>
      <c r="J60" s="581"/>
      <c r="K60" s="581"/>
      <c r="L60" s="581"/>
      <c r="M60" s="581"/>
      <c r="N60" s="581"/>
      <c r="O60" s="581"/>
      <c r="P60" s="581"/>
      <c r="Q60" s="579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ht="23.1" customHeight="1">
      <c r="C61" s="578"/>
      <c r="D61" s="579"/>
      <c r="E61" s="579"/>
      <c r="F61" s="159"/>
      <c r="G61" s="580"/>
      <c r="H61" s="581"/>
      <c r="I61" s="581"/>
      <c r="J61" s="581"/>
      <c r="K61" s="581"/>
      <c r="L61" s="581"/>
      <c r="M61" s="581"/>
      <c r="N61" s="581"/>
      <c r="O61" s="581"/>
      <c r="P61" s="581"/>
      <c r="Q61" s="579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ht="23.1" customHeight="1">
      <c r="C62" s="578"/>
      <c r="D62" s="579"/>
      <c r="E62" s="579"/>
      <c r="F62" s="159"/>
      <c r="G62" s="580"/>
      <c r="H62" s="581"/>
      <c r="I62" s="581"/>
      <c r="J62" s="581"/>
      <c r="K62" s="581"/>
      <c r="L62" s="581"/>
      <c r="M62" s="581"/>
      <c r="N62" s="581"/>
      <c r="O62" s="581"/>
      <c r="P62" s="581"/>
      <c r="Q62" s="579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ht="23.1" customHeight="1">
      <c r="C63" s="578"/>
      <c r="D63" s="579"/>
      <c r="E63" s="579"/>
      <c r="F63" s="159"/>
      <c r="G63" s="580"/>
      <c r="H63" s="581"/>
      <c r="I63" s="581"/>
      <c r="J63" s="581"/>
      <c r="K63" s="581"/>
      <c r="L63" s="581"/>
      <c r="M63" s="581"/>
      <c r="N63" s="581"/>
      <c r="O63" s="581"/>
      <c r="P63" s="581"/>
      <c r="Q63" s="579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ht="23.1" customHeight="1">
      <c r="C64" s="578"/>
      <c r="D64" s="579"/>
      <c r="E64" s="579"/>
      <c r="F64" s="159"/>
      <c r="G64" s="580"/>
      <c r="H64" s="581"/>
      <c r="I64" s="581"/>
      <c r="J64" s="581"/>
      <c r="K64" s="581"/>
      <c r="L64" s="581"/>
      <c r="M64" s="581"/>
      <c r="N64" s="581"/>
      <c r="O64" s="581"/>
      <c r="P64" s="581"/>
      <c r="Q64" s="579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3:33" ht="23.1" customHeight="1">
      <c r="C65" s="578"/>
      <c r="D65" s="579"/>
      <c r="E65" s="579"/>
      <c r="F65" s="159"/>
      <c r="G65" s="580"/>
      <c r="H65" s="581"/>
      <c r="I65" s="581"/>
      <c r="J65" s="581"/>
      <c r="K65" s="581"/>
      <c r="L65" s="581"/>
      <c r="M65" s="581"/>
      <c r="N65" s="581"/>
      <c r="O65" s="581"/>
      <c r="P65" s="581"/>
      <c r="Q65" s="579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3:33" ht="23.1" customHeight="1">
      <c r="C66" s="578"/>
      <c r="D66" s="579"/>
      <c r="E66" s="579"/>
      <c r="F66" s="159"/>
      <c r="G66" s="580"/>
      <c r="H66" s="581"/>
      <c r="I66" s="581"/>
      <c r="J66" s="581"/>
      <c r="K66" s="581"/>
      <c r="L66" s="581"/>
      <c r="M66" s="581"/>
      <c r="N66" s="581"/>
      <c r="O66" s="581"/>
      <c r="P66" s="581"/>
      <c r="Q66" s="579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3:33" ht="23.1" customHeight="1">
      <c r="C67" s="578"/>
      <c r="D67" s="579"/>
      <c r="E67" s="579"/>
      <c r="F67" s="159"/>
      <c r="G67" s="580"/>
      <c r="H67" s="581"/>
      <c r="I67" s="581"/>
      <c r="J67" s="581"/>
      <c r="K67" s="581"/>
      <c r="L67" s="581"/>
      <c r="M67" s="581"/>
      <c r="N67" s="581"/>
      <c r="O67" s="581"/>
      <c r="P67" s="581"/>
      <c r="Q67" s="579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3:33" ht="23.1" customHeight="1">
      <c r="C68" s="578"/>
      <c r="D68" s="579"/>
      <c r="E68" s="579"/>
      <c r="F68" s="159"/>
      <c r="G68" s="580"/>
      <c r="H68" s="581"/>
      <c r="I68" s="581"/>
      <c r="J68" s="581"/>
      <c r="K68" s="581"/>
      <c r="L68" s="581"/>
      <c r="M68" s="581"/>
      <c r="N68" s="581"/>
      <c r="O68" s="581"/>
      <c r="P68" s="581"/>
      <c r="Q68" s="579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3:33" ht="23.1" customHeight="1">
      <c r="C69" s="578"/>
      <c r="D69" s="579"/>
      <c r="E69" s="579"/>
      <c r="F69" s="159"/>
      <c r="G69" s="580"/>
      <c r="H69" s="581"/>
      <c r="I69" s="581"/>
      <c r="J69" s="581"/>
      <c r="K69" s="581"/>
      <c r="L69" s="581"/>
      <c r="M69" s="581"/>
      <c r="N69" s="581"/>
      <c r="O69" s="581"/>
      <c r="P69" s="581"/>
      <c r="Q69" s="579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3:33" ht="23.1" customHeight="1">
      <c r="C70" s="578"/>
      <c r="D70" s="579"/>
      <c r="E70" s="579"/>
      <c r="F70" s="159"/>
      <c r="G70" s="580"/>
      <c r="H70" s="581"/>
      <c r="I70" s="581"/>
      <c r="J70" s="581"/>
      <c r="K70" s="581"/>
      <c r="L70" s="581"/>
      <c r="M70" s="581"/>
      <c r="N70" s="581"/>
      <c r="O70" s="581"/>
      <c r="P70" s="581"/>
      <c r="Q70" s="579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3:33" ht="23.1" customHeight="1">
      <c r="C71" s="578"/>
      <c r="D71" s="579"/>
      <c r="E71" s="579"/>
      <c r="F71" s="159"/>
      <c r="G71" s="580"/>
      <c r="H71" s="581"/>
      <c r="I71" s="581"/>
      <c r="J71" s="581"/>
      <c r="K71" s="581"/>
      <c r="L71" s="581"/>
      <c r="M71" s="581"/>
      <c r="N71" s="581"/>
      <c r="O71" s="581"/>
      <c r="P71" s="581"/>
      <c r="Q71" s="579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3:33" ht="23.1" customHeight="1">
      <c r="C72" s="578"/>
      <c r="D72" s="579"/>
      <c r="E72" s="579"/>
      <c r="F72" s="159"/>
      <c r="G72" s="580"/>
      <c r="H72" s="581"/>
      <c r="I72" s="581"/>
      <c r="J72" s="581"/>
      <c r="K72" s="581"/>
      <c r="L72" s="581"/>
      <c r="M72" s="581"/>
      <c r="N72" s="581"/>
      <c r="O72" s="581"/>
      <c r="P72" s="581"/>
      <c r="Q72" s="579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3:33" ht="23.1" customHeight="1">
      <c r="C73" s="578"/>
      <c r="D73" s="579"/>
      <c r="E73" s="579"/>
      <c r="F73" s="159"/>
      <c r="G73" s="580"/>
      <c r="H73" s="581"/>
      <c r="I73" s="581"/>
      <c r="J73" s="581"/>
      <c r="K73" s="581"/>
      <c r="L73" s="581"/>
      <c r="M73" s="581"/>
      <c r="N73" s="581"/>
      <c r="O73" s="581"/>
      <c r="P73" s="581"/>
      <c r="Q73" s="579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3:33" ht="23.1" customHeight="1">
      <c r="C74" s="578"/>
      <c r="D74" s="579"/>
      <c r="E74" s="579"/>
      <c r="F74" s="159"/>
      <c r="G74" s="580"/>
      <c r="H74" s="581"/>
      <c r="I74" s="581"/>
      <c r="J74" s="581"/>
      <c r="K74" s="581"/>
      <c r="L74" s="581"/>
      <c r="M74" s="581"/>
      <c r="N74" s="581"/>
      <c r="O74" s="581"/>
      <c r="P74" s="581"/>
      <c r="Q74" s="579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3:33" ht="23.1" customHeight="1">
      <c r="C75" s="578"/>
      <c r="D75" s="579"/>
      <c r="E75" s="579"/>
      <c r="F75" s="159"/>
      <c r="G75" s="580"/>
      <c r="H75" s="581"/>
      <c r="I75" s="581"/>
      <c r="J75" s="581"/>
      <c r="K75" s="581"/>
      <c r="L75" s="581"/>
      <c r="M75" s="581"/>
      <c r="N75" s="581"/>
      <c r="O75" s="581"/>
      <c r="P75" s="581"/>
      <c r="Q75" s="579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3:33" ht="23.1" customHeight="1">
      <c r="C76" s="578"/>
      <c r="D76" s="579"/>
      <c r="E76" s="579"/>
      <c r="F76" s="159"/>
      <c r="G76" s="580"/>
      <c r="H76" s="581"/>
      <c r="I76" s="581"/>
      <c r="J76" s="581"/>
      <c r="K76" s="581"/>
      <c r="L76" s="581"/>
      <c r="M76" s="581"/>
      <c r="N76" s="581"/>
      <c r="O76" s="581"/>
      <c r="P76" s="581"/>
      <c r="Q76" s="579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3:33" ht="23.1" customHeight="1">
      <c r="C77" s="578"/>
      <c r="D77" s="579"/>
      <c r="E77" s="579"/>
      <c r="F77" s="159"/>
      <c r="G77" s="580"/>
      <c r="H77" s="581"/>
      <c r="I77" s="581"/>
      <c r="J77" s="581"/>
      <c r="K77" s="581"/>
      <c r="L77" s="581"/>
      <c r="M77" s="581"/>
      <c r="N77" s="581"/>
      <c r="O77" s="581"/>
      <c r="P77" s="581"/>
      <c r="Q77" s="579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3:33" ht="23.1" customHeight="1">
      <c r="C78" s="578"/>
      <c r="D78" s="579"/>
      <c r="E78" s="579"/>
      <c r="F78" s="159"/>
      <c r="G78" s="580"/>
      <c r="H78" s="581"/>
      <c r="I78" s="581"/>
      <c r="J78" s="581"/>
      <c r="K78" s="581"/>
      <c r="L78" s="581"/>
      <c r="M78" s="581"/>
      <c r="N78" s="581"/>
      <c r="O78" s="581"/>
      <c r="P78" s="581"/>
      <c r="Q78" s="579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3:33" ht="23.1" customHeight="1">
      <c r="C79" s="578"/>
      <c r="D79" s="579"/>
      <c r="E79" s="579"/>
      <c r="F79" s="159"/>
      <c r="G79" s="580"/>
      <c r="H79" s="581"/>
      <c r="I79" s="581"/>
      <c r="J79" s="581"/>
      <c r="K79" s="581"/>
      <c r="L79" s="581"/>
      <c r="M79" s="581"/>
      <c r="N79" s="581"/>
      <c r="O79" s="581"/>
      <c r="P79" s="581"/>
      <c r="Q79" s="579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3:33" ht="23.1" customHeight="1">
      <c r="C80" s="578"/>
      <c r="D80" s="579"/>
      <c r="E80" s="579"/>
      <c r="F80" s="159"/>
      <c r="G80" s="580"/>
      <c r="H80" s="581"/>
      <c r="I80" s="581"/>
      <c r="J80" s="581"/>
      <c r="K80" s="581"/>
      <c r="L80" s="581"/>
      <c r="M80" s="581"/>
      <c r="N80" s="581"/>
      <c r="O80" s="581"/>
      <c r="P80" s="581"/>
      <c r="Q80" s="579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3:33" ht="23.1" customHeight="1">
      <c r="C81" s="578"/>
      <c r="D81" s="579"/>
      <c r="E81" s="579"/>
      <c r="F81" s="159"/>
      <c r="G81" s="580"/>
      <c r="H81" s="581"/>
      <c r="I81" s="581"/>
      <c r="J81" s="581"/>
      <c r="K81" s="581"/>
      <c r="L81" s="581"/>
      <c r="M81" s="581"/>
      <c r="N81" s="581"/>
      <c r="O81" s="581"/>
      <c r="P81" s="581"/>
      <c r="Q81" s="579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</sheetData>
  <mergeCells count="13">
    <mergeCell ref="C1:N1"/>
    <mergeCell ref="M2:N2"/>
    <mergeCell ref="J2:L2"/>
    <mergeCell ref="Q2:Q3"/>
    <mergeCell ref="P2:P3"/>
    <mergeCell ref="F2:F3"/>
    <mergeCell ref="G2:G3"/>
    <mergeCell ref="H2:I2"/>
    <mergeCell ref="A2:A3"/>
    <mergeCell ref="B2:B3"/>
    <mergeCell ref="C2:C3"/>
    <mergeCell ref="D2:D3"/>
    <mergeCell ref="E2:E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9"/>
  <sheetViews>
    <sheetView showGridLines="0" showZeros="0" topLeftCell="D1" workbookViewId="0">
      <pane ySplit="3" topLeftCell="A4" activePane="bottomLeft" state="frozen"/>
      <selection activeCell="C4" sqref="C4"/>
      <selection pane="bottomLeft" activeCell="C4" sqref="C4"/>
    </sheetView>
  </sheetViews>
  <sheetFormatPr defaultRowHeight="23.25" customHeight="1"/>
  <cols>
    <col min="1" max="1" width="11.5546875" style="574" hidden="1" customWidth="1"/>
    <col min="2" max="2" width="10.77734375" style="574" hidden="1" customWidth="1"/>
    <col min="3" max="3" width="11.109375" style="611" hidden="1" customWidth="1"/>
    <col min="4" max="4" width="24.33203125" style="574" customWidth="1"/>
    <col min="5" max="5" width="25.33203125" style="574" customWidth="1"/>
    <col min="6" max="6" width="4.21875" style="12" customWidth="1"/>
    <col min="7" max="7" width="8.33203125" style="603" customWidth="1"/>
    <col min="8" max="8" width="11.88671875" style="603" customWidth="1"/>
    <col min="9" max="9" width="12.44140625" style="603" customWidth="1"/>
    <col min="10" max="10" width="6.6640625" style="603" customWidth="1"/>
    <col min="11" max="12" width="11.44140625" style="603" customWidth="1"/>
    <col min="13" max="13" width="6.33203125" style="603" customWidth="1"/>
    <col min="14" max="14" width="8.5546875" style="603" customWidth="1"/>
    <col min="15" max="15" width="9.109375" style="603" hidden="1" customWidth="1"/>
    <col min="16" max="16" width="11" style="603" customWidth="1"/>
    <col min="17" max="17" width="11.5546875" style="574" customWidth="1"/>
    <col min="18" max="22" width="8.88671875" style="6"/>
    <col min="23" max="32" width="0" style="6" hidden="1" customWidth="1"/>
    <col min="33" max="16384" width="8.88671875" style="6"/>
  </cols>
  <sheetData>
    <row r="1" spans="1:31" s="6" customFormat="1" ht="23.25" customHeight="1">
      <c r="A1" s="612"/>
      <c r="B1" s="574" t="s">
        <v>727</v>
      </c>
      <c r="C1" s="611"/>
      <c r="D1" s="613" t="s">
        <v>540</v>
      </c>
      <c r="E1" s="576"/>
      <c r="F1" s="576"/>
      <c r="G1" s="576"/>
      <c r="H1" s="576"/>
      <c r="I1" s="576"/>
      <c r="J1" s="576"/>
      <c r="K1" s="576"/>
      <c r="L1" s="614"/>
      <c r="M1" s="576"/>
      <c r="N1" s="614"/>
      <c r="O1" s="603"/>
      <c r="P1" s="603"/>
      <c r="Q1" s="574"/>
      <c r="W1" s="553" t="s">
        <v>45</v>
      </c>
      <c r="X1" s="553"/>
      <c r="Y1" s="553"/>
      <c r="Z1" s="160"/>
      <c r="AA1" s="160" t="s">
        <v>50</v>
      </c>
      <c r="AB1" s="160"/>
      <c r="AC1" s="160"/>
      <c r="AD1" s="160"/>
      <c r="AE1" s="160"/>
    </row>
    <row r="2" spans="1:31" s="160" customFormat="1" ht="23.25" customHeight="1">
      <c r="A2" s="546" t="s">
        <v>36</v>
      </c>
      <c r="B2" s="546" t="s">
        <v>61</v>
      </c>
      <c r="C2" s="548" t="s">
        <v>37</v>
      </c>
      <c r="D2" s="547" t="s">
        <v>42</v>
      </c>
      <c r="E2" s="547" t="s">
        <v>43</v>
      </c>
      <c r="F2" s="549" t="s">
        <v>0</v>
      </c>
      <c r="G2" s="549" t="s">
        <v>1</v>
      </c>
      <c r="H2" s="549" t="s">
        <v>23</v>
      </c>
      <c r="I2" s="549"/>
      <c r="J2" s="549" t="s">
        <v>24</v>
      </c>
      <c r="K2" s="549"/>
      <c r="L2" s="549"/>
      <c r="M2" s="549" t="s">
        <v>25</v>
      </c>
      <c r="N2" s="549"/>
      <c r="O2" s="159"/>
      <c r="P2" s="549" t="s">
        <v>8</v>
      </c>
      <c r="Q2" s="547" t="s">
        <v>27</v>
      </c>
      <c r="W2" s="160" t="s">
        <v>46</v>
      </c>
      <c r="X2" s="160" t="s">
        <v>47</v>
      </c>
      <c r="Y2" s="160" t="s">
        <v>48</v>
      </c>
      <c r="Z2" s="160" t="s">
        <v>49</v>
      </c>
      <c r="AA2" s="23" t="s">
        <v>70</v>
      </c>
      <c r="AB2" s="23" t="s">
        <v>69</v>
      </c>
      <c r="AC2" s="23" t="s">
        <v>51</v>
      </c>
      <c r="AD2" s="23" t="s">
        <v>53</v>
      </c>
      <c r="AE2" s="23" t="s">
        <v>52</v>
      </c>
    </row>
    <row r="3" spans="1:31" s="160" customFormat="1" ht="23.25" customHeight="1">
      <c r="A3" s="546"/>
      <c r="B3" s="546"/>
      <c r="C3" s="548"/>
      <c r="D3" s="547"/>
      <c r="E3" s="547"/>
      <c r="F3" s="549"/>
      <c r="G3" s="549"/>
      <c r="H3" s="159" t="s">
        <v>30</v>
      </c>
      <c r="I3" s="159" t="s">
        <v>31</v>
      </c>
      <c r="J3" s="159" t="s">
        <v>1</v>
      </c>
      <c r="K3" s="159" t="s">
        <v>30</v>
      </c>
      <c r="L3" s="159" t="s">
        <v>31</v>
      </c>
      <c r="M3" s="159" t="s">
        <v>32</v>
      </c>
      <c r="N3" s="159" t="s">
        <v>31</v>
      </c>
      <c r="O3" s="159" t="s">
        <v>38</v>
      </c>
      <c r="P3" s="549"/>
      <c r="Q3" s="547"/>
      <c r="W3" s="6"/>
      <c r="X3" s="6"/>
      <c r="Y3" s="6"/>
      <c r="Z3" s="6"/>
      <c r="AA3" s="577"/>
      <c r="AB3" s="577"/>
      <c r="AC3" s="577"/>
      <c r="AD3" s="577">
        <v>1</v>
      </c>
      <c r="AE3" s="577">
        <v>1</v>
      </c>
    </row>
    <row r="4" spans="1:31" s="6" customFormat="1" ht="23.25" customHeight="1">
      <c r="A4" s="574" t="s">
        <v>556</v>
      </c>
      <c r="B4" s="574" t="s">
        <v>557</v>
      </c>
      <c r="C4" s="611" t="s">
        <v>558</v>
      </c>
      <c r="D4" s="586" t="s">
        <v>555</v>
      </c>
      <c r="E4" s="587"/>
      <c r="F4" s="589"/>
      <c r="G4" s="590"/>
      <c r="H4" s="590"/>
      <c r="I4" s="615"/>
      <c r="J4" s="590"/>
      <c r="K4" s="590"/>
      <c r="L4" s="615"/>
      <c r="M4" s="590"/>
      <c r="N4" s="615"/>
      <c r="O4" s="590"/>
      <c r="P4" s="590"/>
      <c r="Q4" s="579"/>
    </row>
    <row r="5" spans="1:31" s="6" customFormat="1" ht="23.25" customHeight="1">
      <c r="A5" s="574" t="s">
        <v>286</v>
      </c>
      <c r="B5" s="574" t="s">
        <v>340</v>
      </c>
      <c r="C5" s="611" t="s">
        <v>167</v>
      </c>
      <c r="D5" s="588" t="s">
        <v>168</v>
      </c>
      <c r="E5" s="588" t="s">
        <v>169</v>
      </c>
      <c r="F5" s="589" t="s">
        <v>87</v>
      </c>
      <c r="G5" s="590">
        <v>1</v>
      </c>
      <c r="H5" s="590"/>
      <c r="I5" s="615"/>
      <c r="J5" s="590"/>
      <c r="K5" s="590"/>
      <c r="L5" s="615"/>
      <c r="M5" s="590"/>
      <c r="N5" s="615"/>
      <c r="O5" s="590"/>
      <c r="P5" s="590"/>
      <c r="Q5" s="579"/>
      <c r="AC5" s="6">
        <f>G5*H5</f>
        <v>0</v>
      </c>
    </row>
    <row r="6" spans="1:31" s="6" customFormat="1" ht="23.25" customHeight="1">
      <c r="A6" s="574" t="s">
        <v>541</v>
      </c>
      <c r="B6" s="574" t="s">
        <v>340</v>
      </c>
      <c r="C6" s="611" t="s">
        <v>542</v>
      </c>
      <c r="D6" s="588" t="s">
        <v>543</v>
      </c>
      <c r="E6" s="588" t="s">
        <v>544</v>
      </c>
      <c r="F6" s="589" t="s">
        <v>203</v>
      </c>
      <c r="G6" s="590">
        <v>1</v>
      </c>
      <c r="H6" s="590"/>
      <c r="I6" s="615"/>
      <c r="J6" s="590"/>
      <c r="K6" s="590"/>
      <c r="L6" s="615"/>
      <c r="M6" s="590"/>
      <c r="N6" s="615"/>
      <c r="O6" s="590"/>
      <c r="P6" s="590"/>
      <c r="Q6" s="579"/>
      <c r="AC6" s="6">
        <f>TRUNC(TRUNC(SUM(AC4:AC5))*옵션!$B$33/100,1)</f>
        <v>0</v>
      </c>
      <c r="AD6" s="6">
        <f>TRUNC(SUM(I4:I5))+TRUNC(SUM(N4:N5))</f>
        <v>0</v>
      </c>
    </row>
    <row r="7" spans="1:31" s="6" customFormat="1" ht="23.25" customHeight="1">
      <c r="A7" s="574" t="s">
        <v>328</v>
      </c>
      <c r="B7" s="574" t="s">
        <v>340</v>
      </c>
      <c r="C7" s="611" t="s">
        <v>243</v>
      </c>
      <c r="D7" s="588" t="s">
        <v>244</v>
      </c>
      <c r="E7" s="588" t="s">
        <v>245</v>
      </c>
      <c r="F7" s="589" t="s">
        <v>246</v>
      </c>
      <c r="G7" s="590" t="e">
        <f>#REF!</f>
        <v>#REF!</v>
      </c>
      <c r="H7" s="590"/>
      <c r="I7" s="615"/>
      <c r="J7" s="590"/>
      <c r="K7" s="590"/>
      <c r="L7" s="615"/>
      <c r="M7" s="590"/>
      <c r="N7" s="615"/>
      <c r="O7" s="590"/>
      <c r="P7" s="590"/>
      <c r="Q7" s="579"/>
      <c r="AE7" s="6">
        <f>L7</f>
        <v>0</v>
      </c>
    </row>
    <row r="8" spans="1:31" s="6" customFormat="1" ht="23.25" customHeight="1">
      <c r="A8" s="574" t="s">
        <v>545</v>
      </c>
      <c r="B8" s="574" t="s">
        <v>340</v>
      </c>
      <c r="C8" s="611" t="s">
        <v>546</v>
      </c>
      <c r="D8" s="588" t="s">
        <v>547</v>
      </c>
      <c r="E8" s="588" t="s">
        <v>548</v>
      </c>
      <c r="F8" s="589" t="s">
        <v>203</v>
      </c>
      <c r="G8" s="590">
        <v>1</v>
      </c>
      <c r="H8" s="590"/>
      <c r="I8" s="615"/>
      <c r="J8" s="590"/>
      <c r="K8" s="590"/>
      <c r="L8" s="615"/>
      <c r="M8" s="590"/>
      <c r="N8" s="615"/>
      <c r="O8" s="590"/>
      <c r="P8" s="590"/>
      <c r="Q8" s="579"/>
    </row>
    <row r="9" spans="1:31" s="6" customFormat="1" ht="23.25" customHeight="1">
      <c r="A9" s="574"/>
      <c r="B9" s="574" t="s">
        <v>549</v>
      </c>
      <c r="C9" s="611"/>
      <c r="D9" s="588" t="s">
        <v>550</v>
      </c>
      <c r="E9" s="588"/>
      <c r="F9" s="589"/>
      <c r="G9" s="590"/>
      <c r="H9" s="590"/>
      <c r="I9" s="615"/>
      <c r="J9" s="590"/>
      <c r="K9" s="590"/>
      <c r="L9" s="615"/>
      <c r="M9" s="590"/>
      <c r="N9" s="615"/>
      <c r="O9" s="590"/>
      <c r="P9" s="590"/>
      <c r="Q9" s="579"/>
      <c r="AC9" s="6">
        <f>TRUNC(AE9*옵션!$B$36/100,1)</f>
        <v>0</v>
      </c>
      <c r="AD9" s="6">
        <f>TRUNC(SUM(L4:L7))</f>
        <v>0</v>
      </c>
      <c r="AE9" s="6">
        <f>TRUNC(SUM(AE4:AE8))</f>
        <v>0</v>
      </c>
    </row>
    <row r="10" spans="1:31" s="6" customFormat="1" ht="23.25" customHeight="1">
      <c r="A10" s="574"/>
      <c r="B10" s="574"/>
      <c r="C10" s="611"/>
      <c r="D10" s="588"/>
      <c r="E10" s="588"/>
      <c r="F10" s="589"/>
      <c r="G10" s="590"/>
      <c r="H10" s="590"/>
      <c r="I10" s="615"/>
      <c r="J10" s="590"/>
      <c r="K10" s="590"/>
      <c r="L10" s="615"/>
      <c r="M10" s="590"/>
      <c r="N10" s="615"/>
      <c r="O10" s="590"/>
      <c r="P10" s="590"/>
      <c r="Q10" s="579"/>
    </row>
    <row r="11" spans="1:31" s="6" customFormat="1" ht="23.25" customHeight="1">
      <c r="A11" s="574" t="s">
        <v>560</v>
      </c>
      <c r="B11" s="574" t="s">
        <v>557</v>
      </c>
      <c r="C11" s="611" t="s">
        <v>561</v>
      </c>
      <c r="D11" s="586" t="s">
        <v>559</v>
      </c>
      <c r="E11" s="587"/>
      <c r="F11" s="589"/>
      <c r="G11" s="590"/>
      <c r="H11" s="590"/>
      <c r="I11" s="615"/>
      <c r="J11" s="590"/>
      <c r="K11" s="590"/>
      <c r="L11" s="615"/>
      <c r="M11" s="590"/>
      <c r="N11" s="615"/>
      <c r="O11" s="590"/>
      <c r="P11" s="590"/>
      <c r="Q11" s="579"/>
    </row>
    <row r="12" spans="1:31" s="6" customFormat="1" ht="23.25" customHeight="1">
      <c r="A12" s="574" t="s">
        <v>287</v>
      </c>
      <c r="B12" s="574" t="s">
        <v>343</v>
      </c>
      <c r="C12" s="611" t="s">
        <v>170</v>
      </c>
      <c r="D12" s="588" t="s">
        <v>168</v>
      </c>
      <c r="E12" s="588" t="s">
        <v>171</v>
      </c>
      <c r="F12" s="589" t="s">
        <v>87</v>
      </c>
      <c r="G12" s="590">
        <v>1</v>
      </c>
      <c r="H12" s="590"/>
      <c r="I12" s="615"/>
      <c r="J12" s="590"/>
      <c r="K12" s="590"/>
      <c r="L12" s="615"/>
      <c r="M12" s="590"/>
      <c r="N12" s="615"/>
      <c r="O12" s="590"/>
      <c r="P12" s="590"/>
      <c r="Q12" s="579"/>
      <c r="AC12" s="6">
        <f>G12*H12</f>
        <v>0</v>
      </c>
    </row>
    <row r="13" spans="1:31" s="6" customFormat="1" ht="23.25" customHeight="1">
      <c r="A13" s="574" t="s">
        <v>541</v>
      </c>
      <c r="B13" s="574" t="s">
        <v>343</v>
      </c>
      <c r="C13" s="611" t="s">
        <v>542</v>
      </c>
      <c r="D13" s="588" t="s">
        <v>543</v>
      </c>
      <c r="E13" s="588" t="s">
        <v>544</v>
      </c>
      <c r="F13" s="589" t="s">
        <v>203</v>
      </c>
      <c r="G13" s="590">
        <v>1</v>
      </c>
      <c r="H13" s="590"/>
      <c r="I13" s="615"/>
      <c r="J13" s="590"/>
      <c r="K13" s="590"/>
      <c r="L13" s="615"/>
      <c r="M13" s="590"/>
      <c r="N13" s="615"/>
      <c r="O13" s="590"/>
      <c r="P13" s="590"/>
      <c r="Q13" s="579"/>
      <c r="AC13" s="6">
        <f>TRUNC(TRUNC(SUM(AC11:AC12))*옵션!$B$33/100,1)</f>
        <v>0</v>
      </c>
      <c r="AD13" s="6">
        <f>TRUNC(SUM(I11:I12))+TRUNC(SUM(N11:N12))</f>
        <v>0</v>
      </c>
    </row>
    <row r="14" spans="1:31" s="6" customFormat="1" ht="23.25" customHeight="1">
      <c r="A14" s="574" t="s">
        <v>328</v>
      </c>
      <c r="B14" s="574" t="s">
        <v>343</v>
      </c>
      <c r="C14" s="611" t="s">
        <v>243</v>
      </c>
      <c r="D14" s="588" t="s">
        <v>244</v>
      </c>
      <c r="E14" s="588" t="s">
        <v>245</v>
      </c>
      <c r="F14" s="589" t="s">
        <v>246</v>
      </c>
      <c r="G14" s="590" t="e">
        <f>#REF!</f>
        <v>#REF!</v>
      </c>
      <c r="H14" s="590"/>
      <c r="I14" s="615"/>
      <c r="J14" s="590"/>
      <c r="K14" s="590"/>
      <c r="L14" s="615"/>
      <c r="M14" s="590"/>
      <c r="N14" s="615"/>
      <c r="O14" s="590"/>
      <c r="P14" s="590"/>
      <c r="Q14" s="579"/>
      <c r="AE14" s="6">
        <f>L14</f>
        <v>0</v>
      </c>
    </row>
    <row r="15" spans="1:31" s="6" customFormat="1" ht="23.25" customHeight="1">
      <c r="A15" s="574" t="s">
        <v>545</v>
      </c>
      <c r="B15" s="574" t="s">
        <v>343</v>
      </c>
      <c r="C15" s="611" t="s">
        <v>546</v>
      </c>
      <c r="D15" s="588" t="s">
        <v>547</v>
      </c>
      <c r="E15" s="588" t="s">
        <v>548</v>
      </c>
      <c r="F15" s="589" t="s">
        <v>203</v>
      </c>
      <c r="G15" s="590">
        <v>1</v>
      </c>
      <c r="H15" s="590"/>
      <c r="I15" s="615"/>
      <c r="J15" s="590"/>
      <c r="K15" s="590"/>
      <c r="L15" s="615"/>
      <c r="M15" s="590"/>
      <c r="N15" s="615"/>
      <c r="O15" s="590"/>
      <c r="P15" s="590"/>
      <c r="Q15" s="579"/>
    </row>
    <row r="16" spans="1:31" s="6" customFormat="1" ht="23.25" customHeight="1">
      <c r="A16" s="574"/>
      <c r="B16" s="574" t="s">
        <v>549</v>
      </c>
      <c r="C16" s="611"/>
      <c r="D16" s="588" t="s">
        <v>550</v>
      </c>
      <c r="E16" s="588"/>
      <c r="F16" s="589"/>
      <c r="G16" s="590"/>
      <c r="H16" s="590"/>
      <c r="I16" s="615"/>
      <c r="J16" s="590"/>
      <c r="K16" s="590"/>
      <c r="L16" s="615"/>
      <c r="M16" s="590"/>
      <c r="N16" s="615"/>
      <c r="O16" s="590"/>
      <c r="P16" s="590"/>
      <c r="Q16" s="579"/>
      <c r="AC16" s="6">
        <f>TRUNC(AE16*옵션!$B$36/100,1)</f>
        <v>0</v>
      </c>
      <c r="AD16" s="6">
        <f>TRUNC(SUM(L11:L14))</f>
        <v>0</v>
      </c>
      <c r="AE16" s="6">
        <f>TRUNC(SUM(AE11:AE15))</f>
        <v>0</v>
      </c>
    </row>
    <row r="17" spans="1:31" s="6" customFormat="1" ht="23.25" customHeight="1">
      <c r="A17" s="574"/>
      <c r="B17" s="574"/>
      <c r="C17" s="611"/>
      <c r="D17" s="588"/>
      <c r="E17" s="588"/>
      <c r="F17" s="589"/>
      <c r="G17" s="590"/>
      <c r="H17" s="590"/>
      <c r="I17" s="615"/>
      <c r="J17" s="590"/>
      <c r="K17" s="590"/>
      <c r="L17" s="615"/>
      <c r="M17" s="590"/>
      <c r="N17" s="615"/>
      <c r="O17" s="590"/>
      <c r="P17" s="590"/>
      <c r="Q17" s="579"/>
    </row>
    <row r="18" spans="1:31" s="6" customFormat="1" ht="23.25" customHeight="1">
      <c r="A18" s="574" t="s">
        <v>563</v>
      </c>
      <c r="B18" s="574" t="s">
        <v>557</v>
      </c>
      <c r="C18" s="611" t="s">
        <v>564</v>
      </c>
      <c r="D18" s="586" t="s">
        <v>562</v>
      </c>
      <c r="E18" s="587"/>
      <c r="F18" s="589"/>
      <c r="G18" s="590"/>
      <c r="H18" s="590"/>
      <c r="I18" s="615"/>
      <c r="J18" s="590"/>
      <c r="K18" s="590"/>
      <c r="L18" s="615"/>
      <c r="M18" s="590"/>
      <c r="N18" s="615"/>
      <c r="O18" s="590"/>
      <c r="P18" s="590"/>
      <c r="Q18" s="579"/>
    </row>
    <row r="19" spans="1:31" s="6" customFormat="1" ht="23.25" customHeight="1">
      <c r="A19" s="574" t="s">
        <v>288</v>
      </c>
      <c r="B19" s="574" t="s">
        <v>346</v>
      </c>
      <c r="C19" s="611" t="s">
        <v>172</v>
      </c>
      <c r="D19" s="588" t="s">
        <v>168</v>
      </c>
      <c r="E19" s="588" t="s">
        <v>173</v>
      </c>
      <c r="F19" s="589" t="s">
        <v>87</v>
      </c>
      <c r="G19" s="590">
        <v>1</v>
      </c>
      <c r="H19" s="590"/>
      <c r="I19" s="615"/>
      <c r="J19" s="590"/>
      <c r="K19" s="590"/>
      <c r="L19" s="615"/>
      <c r="M19" s="590"/>
      <c r="N19" s="615"/>
      <c r="O19" s="590"/>
      <c r="P19" s="590"/>
      <c r="Q19" s="579"/>
      <c r="AC19" s="6">
        <f>G19*H19</f>
        <v>0</v>
      </c>
    </row>
    <row r="20" spans="1:31" s="6" customFormat="1" ht="23.25" customHeight="1">
      <c r="A20" s="574" t="s">
        <v>541</v>
      </c>
      <c r="B20" s="574" t="s">
        <v>346</v>
      </c>
      <c r="C20" s="611" t="s">
        <v>542</v>
      </c>
      <c r="D20" s="588" t="s">
        <v>543</v>
      </c>
      <c r="E20" s="588" t="s">
        <v>544</v>
      </c>
      <c r="F20" s="589" t="s">
        <v>203</v>
      </c>
      <c r="G20" s="590">
        <v>1</v>
      </c>
      <c r="H20" s="590"/>
      <c r="I20" s="615"/>
      <c r="J20" s="590"/>
      <c r="K20" s="590"/>
      <c r="L20" s="615"/>
      <c r="M20" s="590"/>
      <c r="N20" s="615"/>
      <c r="O20" s="590"/>
      <c r="P20" s="590"/>
      <c r="Q20" s="579"/>
      <c r="AC20" s="6">
        <f>TRUNC(TRUNC(SUM(AC18:AC19))*옵션!$B$33/100,1)</f>
        <v>0</v>
      </c>
      <c r="AD20" s="6">
        <f>TRUNC(SUM(I18:I19))+TRUNC(SUM(N18:N19))</f>
        <v>0</v>
      </c>
    </row>
    <row r="21" spans="1:31" s="6" customFormat="1" ht="23.25" customHeight="1">
      <c r="A21" s="574" t="s">
        <v>328</v>
      </c>
      <c r="B21" s="574" t="s">
        <v>346</v>
      </c>
      <c r="C21" s="611" t="s">
        <v>243</v>
      </c>
      <c r="D21" s="588" t="s">
        <v>244</v>
      </c>
      <c r="E21" s="588" t="s">
        <v>245</v>
      </c>
      <c r="F21" s="589" t="s">
        <v>246</v>
      </c>
      <c r="G21" s="590" t="e">
        <f>#REF!</f>
        <v>#REF!</v>
      </c>
      <c r="H21" s="590"/>
      <c r="I21" s="615"/>
      <c r="J21" s="590"/>
      <c r="K21" s="590"/>
      <c r="L21" s="615"/>
      <c r="M21" s="590"/>
      <c r="N21" s="615"/>
      <c r="O21" s="590"/>
      <c r="P21" s="590"/>
      <c r="Q21" s="579"/>
      <c r="AE21" s="6">
        <f>L21</f>
        <v>0</v>
      </c>
    </row>
    <row r="22" spans="1:31" s="6" customFormat="1" ht="23.25" customHeight="1">
      <c r="A22" s="574" t="s">
        <v>545</v>
      </c>
      <c r="B22" s="574" t="s">
        <v>346</v>
      </c>
      <c r="C22" s="611" t="s">
        <v>546</v>
      </c>
      <c r="D22" s="588" t="s">
        <v>547</v>
      </c>
      <c r="E22" s="588" t="s">
        <v>548</v>
      </c>
      <c r="F22" s="589" t="s">
        <v>203</v>
      </c>
      <c r="G22" s="590">
        <v>1</v>
      </c>
      <c r="H22" s="590"/>
      <c r="I22" s="615"/>
      <c r="J22" s="590"/>
      <c r="K22" s="590"/>
      <c r="L22" s="615"/>
      <c r="M22" s="590"/>
      <c r="N22" s="615"/>
      <c r="O22" s="590"/>
      <c r="P22" s="590"/>
      <c r="Q22" s="579"/>
    </row>
    <row r="23" spans="1:31" s="6" customFormat="1" ht="23.25" customHeight="1">
      <c r="A23" s="574"/>
      <c r="B23" s="574" t="s">
        <v>549</v>
      </c>
      <c r="C23" s="611"/>
      <c r="D23" s="588" t="s">
        <v>550</v>
      </c>
      <c r="E23" s="588"/>
      <c r="F23" s="589"/>
      <c r="G23" s="590"/>
      <c r="H23" s="590"/>
      <c r="I23" s="615"/>
      <c r="J23" s="590"/>
      <c r="K23" s="590"/>
      <c r="L23" s="615"/>
      <c r="M23" s="590"/>
      <c r="N23" s="615"/>
      <c r="O23" s="590"/>
      <c r="P23" s="590"/>
      <c r="Q23" s="579"/>
      <c r="AC23" s="6">
        <f>TRUNC(AE23*옵션!$B$36/100,1)</f>
        <v>0</v>
      </c>
      <c r="AD23" s="6">
        <f>TRUNC(SUM(L18:L21))</f>
        <v>0</v>
      </c>
      <c r="AE23" s="6">
        <f>TRUNC(SUM(AE18:AE22))</f>
        <v>0</v>
      </c>
    </row>
    <row r="24" spans="1:31" s="6" customFormat="1" ht="23.25" customHeight="1">
      <c r="A24" s="574"/>
      <c r="B24" s="574"/>
      <c r="C24" s="611"/>
      <c r="D24" s="588"/>
      <c r="E24" s="588"/>
      <c r="F24" s="589"/>
      <c r="G24" s="590"/>
      <c r="H24" s="590"/>
      <c r="I24" s="615"/>
      <c r="J24" s="590"/>
      <c r="K24" s="590"/>
      <c r="L24" s="615"/>
      <c r="M24" s="590"/>
      <c r="N24" s="615"/>
      <c r="O24" s="590"/>
      <c r="P24" s="590"/>
      <c r="Q24" s="579"/>
    </row>
    <row r="25" spans="1:31" s="6" customFormat="1" ht="23.25" customHeight="1">
      <c r="A25" s="574" t="s">
        <v>566</v>
      </c>
      <c r="B25" s="574" t="s">
        <v>557</v>
      </c>
      <c r="C25" s="611" t="s">
        <v>567</v>
      </c>
      <c r="D25" s="586" t="s">
        <v>565</v>
      </c>
      <c r="E25" s="587"/>
      <c r="F25" s="589"/>
      <c r="G25" s="590"/>
      <c r="H25" s="590"/>
      <c r="I25" s="615"/>
      <c r="J25" s="590"/>
      <c r="K25" s="590"/>
      <c r="L25" s="615"/>
      <c r="M25" s="590"/>
      <c r="N25" s="615"/>
      <c r="O25" s="590"/>
      <c r="P25" s="590"/>
      <c r="Q25" s="579"/>
    </row>
    <row r="26" spans="1:31" s="6" customFormat="1" ht="23.25" customHeight="1">
      <c r="A26" s="574" t="s">
        <v>256</v>
      </c>
      <c r="B26" s="574" t="s">
        <v>349</v>
      </c>
      <c r="C26" s="611" t="s">
        <v>84</v>
      </c>
      <c r="D26" s="588" t="s">
        <v>85</v>
      </c>
      <c r="E26" s="588" t="s">
        <v>86</v>
      </c>
      <c r="F26" s="589" t="s">
        <v>87</v>
      </c>
      <c r="G26" s="590">
        <v>1</v>
      </c>
      <c r="H26" s="590"/>
      <c r="I26" s="615"/>
      <c r="J26" s="590"/>
      <c r="K26" s="590"/>
      <c r="L26" s="615"/>
      <c r="M26" s="590"/>
      <c r="N26" s="615"/>
      <c r="O26" s="590"/>
      <c r="P26" s="590"/>
      <c r="Q26" s="579"/>
      <c r="AA26" s="6">
        <f>I26</f>
        <v>0</v>
      </c>
      <c r="AC26" s="6">
        <f>G26*H26</f>
        <v>0</v>
      </c>
    </row>
    <row r="27" spans="1:31" s="6" customFormat="1" ht="23.25" customHeight="1">
      <c r="A27" s="574" t="s">
        <v>256</v>
      </c>
      <c r="B27" s="574" t="s">
        <v>349</v>
      </c>
      <c r="C27" s="611" t="s">
        <v>84</v>
      </c>
      <c r="D27" s="588" t="s">
        <v>85</v>
      </c>
      <c r="E27" s="588" t="s">
        <v>86</v>
      </c>
      <c r="F27" s="589" t="s">
        <v>87</v>
      </c>
      <c r="G27" s="590">
        <v>0.1</v>
      </c>
      <c r="H27" s="590"/>
      <c r="I27" s="615"/>
      <c r="J27" s="590"/>
      <c r="K27" s="590"/>
      <c r="L27" s="615"/>
      <c r="M27" s="590"/>
      <c r="N27" s="615"/>
      <c r="O27" s="590"/>
      <c r="P27" s="590"/>
      <c r="Q27" s="579"/>
    </row>
    <row r="28" spans="1:31" s="6" customFormat="1" ht="23.25" customHeight="1">
      <c r="A28" s="574" t="s">
        <v>551</v>
      </c>
      <c r="B28" s="574" t="s">
        <v>349</v>
      </c>
      <c r="C28" s="611" t="s">
        <v>552</v>
      </c>
      <c r="D28" s="588" t="s">
        <v>553</v>
      </c>
      <c r="E28" s="588" t="s">
        <v>554</v>
      </c>
      <c r="F28" s="589" t="s">
        <v>203</v>
      </c>
      <c r="G28" s="590">
        <v>1</v>
      </c>
      <c r="H28" s="590"/>
      <c r="I28" s="615"/>
      <c r="J28" s="590"/>
      <c r="K28" s="590"/>
      <c r="L28" s="615"/>
      <c r="M28" s="590"/>
      <c r="N28" s="615"/>
      <c r="O28" s="590"/>
      <c r="P28" s="590"/>
      <c r="Q28" s="579"/>
      <c r="AA28" s="6">
        <f>TRUNC(SUM(AA25:AA27), 1)</f>
        <v>0</v>
      </c>
    </row>
    <row r="29" spans="1:31" s="6" customFormat="1" ht="23.25" customHeight="1">
      <c r="A29" s="574" t="s">
        <v>541</v>
      </c>
      <c r="B29" s="574" t="s">
        <v>349</v>
      </c>
      <c r="C29" s="611" t="s">
        <v>542</v>
      </c>
      <c r="D29" s="588" t="s">
        <v>543</v>
      </c>
      <c r="E29" s="588" t="s">
        <v>544</v>
      </c>
      <c r="F29" s="589" t="s">
        <v>203</v>
      </c>
      <c r="G29" s="590">
        <v>1</v>
      </c>
      <c r="H29" s="590"/>
      <c r="I29" s="615"/>
      <c r="J29" s="590"/>
      <c r="K29" s="590"/>
      <c r="L29" s="615"/>
      <c r="M29" s="590"/>
      <c r="N29" s="615"/>
      <c r="O29" s="590"/>
      <c r="P29" s="590"/>
      <c r="Q29" s="579"/>
      <c r="AC29" s="6">
        <f>TRUNC(TRUNC(SUM(AC25:AC28))*옵션!$B$33/100,1)</f>
        <v>0</v>
      </c>
      <c r="AD29" s="6">
        <f>TRUNC(SUM(I25:I28))+TRUNC(SUM(N25:N28))</f>
        <v>0</v>
      </c>
    </row>
    <row r="30" spans="1:31" s="6" customFormat="1" ht="23.25" customHeight="1">
      <c r="A30" s="574" t="s">
        <v>328</v>
      </c>
      <c r="B30" s="574" t="s">
        <v>349</v>
      </c>
      <c r="C30" s="611" t="s">
        <v>243</v>
      </c>
      <c r="D30" s="588" t="s">
        <v>244</v>
      </c>
      <c r="E30" s="588" t="s">
        <v>245</v>
      </c>
      <c r="F30" s="589" t="s">
        <v>246</v>
      </c>
      <c r="G30" s="590" t="e">
        <f>#REF!</f>
        <v>#REF!</v>
      </c>
      <c r="H30" s="590"/>
      <c r="I30" s="615"/>
      <c r="J30" s="590"/>
      <c r="K30" s="590"/>
      <c r="L30" s="615"/>
      <c r="M30" s="590"/>
      <c r="N30" s="615"/>
      <c r="O30" s="590"/>
      <c r="P30" s="590"/>
      <c r="Q30" s="579"/>
      <c r="AE30" s="6">
        <f>L30</f>
        <v>0</v>
      </c>
    </row>
    <row r="31" spans="1:31" s="6" customFormat="1" ht="23.25" customHeight="1">
      <c r="A31" s="574" t="s">
        <v>545</v>
      </c>
      <c r="B31" s="574" t="s">
        <v>349</v>
      </c>
      <c r="C31" s="611" t="s">
        <v>546</v>
      </c>
      <c r="D31" s="588" t="s">
        <v>547</v>
      </c>
      <c r="E31" s="588" t="s">
        <v>548</v>
      </c>
      <c r="F31" s="589" t="s">
        <v>203</v>
      </c>
      <c r="G31" s="590">
        <v>1</v>
      </c>
      <c r="H31" s="590"/>
      <c r="I31" s="615"/>
      <c r="J31" s="590"/>
      <c r="K31" s="590"/>
      <c r="L31" s="615"/>
      <c r="M31" s="590"/>
      <c r="N31" s="615"/>
      <c r="O31" s="590"/>
      <c r="P31" s="590"/>
      <c r="Q31" s="579"/>
    </row>
    <row r="32" spans="1:31" s="6" customFormat="1" ht="23.25" customHeight="1">
      <c r="A32" s="574"/>
      <c r="B32" s="574" t="s">
        <v>549</v>
      </c>
      <c r="C32" s="611"/>
      <c r="D32" s="588" t="s">
        <v>550</v>
      </c>
      <c r="E32" s="588"/>
      <c r="F32" s="589"/>
      <c r="G32" s="590"/>
      <c r="H32" s="590"/>
      <c r="I32" s="615"/>
      <c r="J32" s="590"/>
      <c r="K32" s="590"/>
      <c r="L32" s="615"/>
      <c r="M32" s="590"/>
      <c r="N32" s="615"/>
      <c r="O32" s="590"/>
      <c r="P32" s="590"/>
      <c r="Q32" s="579"/>
      <c r="AC32" s="6">
        <f>TRUNC(AE32*옵션!$B$36/100,1)</f>
        <v>0</v>
      </c>
      <c r="AD32" s="6">
        <f>TRUNC(SUM(L25:L30))</f>
        <v>0</v>
      </c>
      <c r="AE32" s="6">
        <f>TRUNC(SUM(AE25:AE31))</f>
        <v>0</v>
      </c>
    </row>
    <row r="33" spans="1:31" s="6" customFormat="1" ht="23.25" customHeight="1">
      <c r="A33" s="574"/>
      <c r="B33" s="574"/>
      <c r="C33" s="611"/>
      <c r="D33" s="588"/>
      <c r="E33" s="588"/>
      <c r="F33" s="589"/>
      <c r="G33" s="590"/>
      <c r="H33" s="590"/>
      <c r="I33" s="615"/>
      <c r="J33" s="590"/>
      <c r="K33" s="590"/>
      <c r="L33" s="615"/>
      <c r="M33" s="590"/>
      <c r="N33" s="615"/>
      <c r="O33" s="590"/>
      <c r="P33" s="590"/>
      <c r="Q33" s="579"/>
    </row>
    <row r="34" spans="1:31" s="6" customFormat="1" ht="23.25" customHeight="1">
      <c r="A34" s="574" t="s">
        <v>569</v>
      </c>
      <c r="B34" s="574" t="s">
        <v>557</v>
      </c>
      <c r="C34" s="611" t="s">
        <v>570</v>
      </c>
      <c r="D34" s="586" t="s">
        <v>568</v>
      </c>
      <c r="E34" s="587"/>
      <c r="F34" s="589"/>
      <c r="G34" s="590"/>
      <c r="H34" s="590"/>
      <c r="I34" s="615"/>
      <c r="J34" s="590"/>
      <c r="K34" s="590"/>
      <c r="L34" s="615"/>
      <c r="M34" s="590"/>
      <c r="N34" s="615"/>
      <c r="O34" s="590"/>
      <c r="P34" s="590"/>
      <c r="Q34" s="579"/>
    </row>
    <row r="35" spans="1:31" s="6" customFormat="1" ht="23.25" customHeight="1">
      <c r="A35" s="574" t="s">
        <v>258</v>
      </c>
      <c r="B35" s="574" t="s">
        <v>353</v>
      </c>
      <c r="C35" s="611" t="s">
        <v>92</v>
      </c>
      <c r="D35" s="588" t="s">
        <v>89</v>
      </c>
      <c r="E35" s="588" t="s">
        <v>93</v>
      </c>
      <c r="F35" s="589" t="s">
        <v>87</v>
      </c>
      <c r="G35" s="590">
        <v>1</v>
      </c>
      <c r="H35" s="590"/>
      <c r="I35" s="615"/>
      <c r="J35" s="590"/>
      <c r="K35" s="590"/>
      <c r="L35" s="615"/>
      <c r="M35" s="590"/>
      <c r="N35" s="615"/>
      <c r="O35" s="590"/>
      <c r="P35" s="590"/>
      <c r="Q35" s="579"/>
      <c r="AC35" s="6">
        <f>G35*H35</f>
        <v>0</v>
      </c>
    </row>
    <row r="36" spans="1:31" s="6" customFormat="1" ht="23.25" customHeight="1">
      <c r="A36" s="574" t="s">
        <v>258</v>
      </c>
      <c r="B36" s="574" t="s">
        <v>353</v>
      </c>
      <c r="C36" s="611" t="s">
        <v>92</v>
      </c>
      <c r="D36" s="588" t="s">
        <v>89</v>
      </c>
      <c r="E36" s="588" t="s">
        <v>93</v>
      </c>
      <c r="F36" s="589" t="s">
        <v>87</v>
      </c>
      <c r="G36" s="590">
        <v>0.1</v>
      </c>
      <c r="H36" s="590"/>
      <c r="I36" s="615"/>
      <c r="J36" s="590"/>
      <c r="K36" s="590"/>
      <c r="L36" s="615"/>
      <c r="M36" s="590"/>
      <c r="N36" s="615"/>
      <c r="O36" s="590"/>
      <c r="P36" s="590"/>
      <c r="Q36" s="579"/>
    </row>
    <row r="37" spans="1:31" s="6" customFormat="1" ht="23.25" customHeight="1">
      <c r="A37" s="574" t="s">
        <v>541</v>
      </c>
      <c r="B37" s="574" t="s">
        <v>353</v>
      </c>
      <c r="C37" s="611" t="s">
        <v>542</v>
      </c>
      <c r="D37" s="588" t="s">
        <v>543</v>
      </c>
      <c r="E37" s="588" t="s">
        <v>544</v>
      </c>
      <c r="F37" s="589" t="s">
        <v>203</v>
      </c>
      <c r="G37" s="590">
        <v>1</v>
      </c>
      <c r="H37" s="590"/>
      <c r="I37" s="615"/>
      <c r="J37" s="590"/>
      <c r="K37" s="590"/>
      <c r="L37" s="615"/>
      <c r="M37" s="590"/>
      <c r="N37" s="615"/>
      <c r="O37" s="590"/>
      <c r="P37" s="590"/>
      <c r="Q37" s="579"/>
      <c r="AC37" s="6">
        <f>TRUNC(TRUNC(SUM(AC34:AC36))*옵션!$B$33/100,1)</f>
        <v>0</v>
      </c>
      <c r="AD37" s="6">
        <f>TRUNC(SUM(I34:I36))+TRUNC(SUM(N34:N36))</f>
        <v>0</v>
      </c>
    </row>
    <row r="38" spans="1:31" s="6" customFormat="1" ht="23.25" customHeight="1">
      <c r="A38" s="574" t="s">
        <v>328</v>
      </c>
      <c r="B38" s="574" t="s">
        <v>353</v>
      </c>
      <c r="C38" s="611" t="s">
        <v>243</v>
      </c>
      <c r="D38" s="588" t="s">
        <v>244</v>
      </c>
      <c r="E38" s="588" t="s">
        <v>245</v>
      </c>
      <c r="F38" s="589" t="s">
        <v>246</v>
      </c>
      <c r="G38" s="590" t="e">
        <f>#REF!</f>
        <v>#REF!</v>
      </c>
      <c r="H38" s="590"/>
      <c r="I38" s="615"/>
      <c r="J38" s="590"/>
      <c r="K38" s="590"/>
      <c r="L38" s="615"/>
      <c r="M38" s="590"/>
      <c r="N38" s="615"/>
      <c r="O38" s="590"/>
      <c r="P38" s="590"/>
      <c r="Q38" s="579"/>
      <c r="AE38" s="6">
        <f>L38</f>
        <v>0</v>
      </c>
    </row>
    <row r="39" spans="1:31" s="6" customFormat="1" ht="23.25" customHeight="1">
      <c r="A39" s="574" t="s">
        <v>545</v>
      </c>
      <c r="B39" s="574" t="s">
        <v>353</v>
      </c>
      <c r="C39" s="611" t="s">
        <v>546</v>
      </c>
      <c r="D39" s="588" t="s">
        <v>547</v>
      </c>
      <c r="E39" s="588" t="s">
        <v>548</v>
      </c>
      <c r="F39" s="589" t="s">
        <v>203</v>
      </c>
      <c r="G39" s="590">
        <v>1</v>
      </c>
      <c r="H39" s="590"/>
      <c r="I39" s="615"/>
      <c r="J39" s="590"/>
      <c r="K39" s="590"/>
      <c r="L39" s="615"/>
      <c r="M39" s="590"/>
      <c r="N39" s="615"/>
      <c r="O39" s="590"/>
      <c r="P39" s="590"/>
      <c r="Q39" s="579"/>
    </row>
    <row r="40" spans="1:31" s="6" customFormat="1" ht="23.25" customHeight="1">
      <c r="A40" s="574"/>
      <c r="B40" s="574" t="s">
        <v>549</v>
      </c>
      <c r="C40" s="611"/>
      <c r="D40" s="588" t="s">
        <v>550</v>
      </c>
      <c r="E40" s="588"/>
      <c r="F40" s="589"/>
      <c r="G40" s="590"/>
      <c r="H40" s="590"/>
      <c r="I40" s="615"/>
      <c r="J40" s="590"/>
      <c r="K40" s="590"/>
      <c r="L40" s="615"/>
      <c r="M40" s="590"/>
      <c r="N40" s="615"/>
      <c r="O40" s="590"/>
      <c r="P40" s="590"/>
      <c r="Q40" s="579"/>
      <c r="AC40" s="6">
        <f>TRUNC(AE40*옵션!$B$36/100,1)</f>
        <v>0</v>
      </c>
      <c r="AD40" s="6">
        <f>TRUNC(SUM(L34:L38))</f>
        <v>0</v>
      </c>
      <c r="AE40" s="6">
        <f>TRUNC(SUM(AE34:AE39))</f>
        <v>0</v>
      </c>
    </row>
    <row r="41" spans="1:31" s="6" customFormat="1" ht="23.25" customHeight="1">
      <c r="A41" s="574"/>
      <c r="B41" s="574"/>
      <c r="C41" s="611"/>
      <c r="D41" s="588"/>
      <c r="E41" s="588"/>
      <c r="F41" s="589"/>
      <c r="G41" s="590"/>
      <c r="H41" s="590"/>
      <c r="I41" s="615"/>
      <c r="J41" s="590"/>
      <c r="K41" s="590"/>
      <c r="L41" s="615"/>
      <c r="M41" s="590"/>
      <c r="N41" s="615"/>
      <c r="O41" s="590"/>
      <c r="P41" s="590"/>
      <c r="Q41" s="579"/>
    </row>
    <row r="42" spans="1:31" s="6" customFormat="1" ht="23.25" customHeight="1">
      <c r="A42" s="574" t="s">
        <v>572</v>
      </c>
      <c r="B42" s="574" t="s">
        <v>557</v>
      </c>
      <c r="C42" s="611" t="s">
        <v>573</v>
      </c>
      <c r="D42" s="586" t="s">
        <v>571</v>
      </c>
      <c r="E42" s="587"/>
      <c r="F42" s="589"/>
      <c r="G42" s="590"/>
      <c r="H42" s="590"/>
      <c r="I42" s="615"/>
      <c r="J42" s="590"/>
      <c r="K42" s="590"/>
      <c r="L42" s="615"/>
      <c r="M42" s="590"/>
      <c r="N42" s="615"/>
      <c r="O42" s="590"/>
      <c r="P42" s="590"/>
      <c r="Q42" s="579"/>
    </row>
    <row r="43" spans="1:31" s="6" customFormat="1" ht="23.25" customHeight="1">
      <c r="A43" s="574" t="s">
        <v>274</v>
      </c>
      <c r="B43" s="574" t="s">
        <v>356</v>
      </c>
      <c r="C43" s="611" t="s">
        <v>130</v>
      </c>
      <c r="D43" s="588" t="s">
        <v>124</v>
      </c>
      <c r="E43" s="588" t="s">
        <v>131</v>
      </c>
      <c r="F43" s="589" t="s">
        <v>132</v>
      </c>
      <c r="G43" s="590">
        <v>1</v>
      </c>
      <c r="H43" s="590"/>
      <c r="I43" s="615"/>
      <c r="J43" s="590"/>
      <c r="K43" s="590"/>
      <c r="L43" s="615"/>
      <c r="M43" s="590"/>
      <c r="N43" s="615"/>
      <c r="O43" s="590"/>
      <c r="P43" s="590"/>
      <c r="Q43" s="579"/>
    </row>
    <row r="44" spans="1:31" s="6" customFormat="1" ht="23.25" customHeight="1">
      <c r="A44" s="574" t="s">
        <v>328</v>
      </c>
      <c r="B44" s="574" t="s">
        <v>356</v>
      </c>
      <c r="C44" s="611" t="s">
        <v>243</v>
      </c>
      <c r="D44" s="588" t="s">
        <v>244</v>
      </c>
      <c r="E44" s="588" t="s">
        <v>245</v>
      </c>
      <c r="F44" s="589" t="s">
        <v>246</v>
      </c>
      <c r="G44" s="590" t="e">
        <f>#REF!</f>
        <v>#REF!</v>
      </c>
      <c r="H44" s="590"/>
      <c r="I44" s="615"/>
      <c r="J44" s="590"/>
      <c r="K44" s="590"/>
      <c r="L44" s="615"/>
      <c r="M44" s="590"/>
      <c r="N44" s="615"/>
      <c r="O44" s="590"/>
      <c r="P44" s="590"/>
      <c r="Q44" s="579"/>
      <c r="AE44" s="6">
        <f>L44</f>
        <v>0</v>
      </c>
    </row>
    <row r="45" spans="1:31" s="6" customFormat="1" ht="23.25" customHeight="1">
      <c r="A45" s="574" t="s">
        <v>545</v>
      </c>
      <c r="B45" s="574" t="s">
        <v>356</v>
      </c>
      <c r="C45" s="611" t="s">
        <v>546</v>
      </c>
      <c r="D45" s="588" t="s">
        <v>547</v>
      </c>
      <c r="E45" s="588" t="s">
        <v>548</v>
      </c>
      <c r="F45" s="589" t="s">
        <v>203</v>
      </c>
      <c r="G45" s="590">
        <v>1</v>
      </c>
      <c r="H45" s="590"/>
      <c r="I45" s="615"/>
      <c r="J45" s="590"/>
      <c r="K45" s="590"/>
      <c r="L45" s="615"/>
      <c r="M45" s="590"/>
      <c r="N45" s="615"/>
      <c r="O45" s="590"/>
      <c r="P45" s="590"/>
      <c r="Q45" s="579"/>
    </row>
    <row r="46" spans="1:31" s="6" customFormat="1" ht="23.25" customHeight="1">
      <c r="A46" s="574"/>
      <c r="B46" s="574" t="s">
        <v>549</v>
      </c>
      <c r="C46" s="611"/>
      <c r="D46" s="588" t="s">
        <v>550</v>
      </c>
      <c r="E46" s="588"/>
      <c r="F46" s="589"/>
      <c r="G46" s="590"/>
      <c r="H46" s="590"/>
      <c r="I46" s="615"/>
      <c r="J46" s="590"/>
      <c r="K46" s="590"/>
      <c r="L46" s="615"/>
      <c r="M46" s="590"/>
      <c r="N46" s="615"/>
      <c r="O46" s="590"/>
      <c r="P46" s="590"/>
      <c r="Q46" s="579"/>
      <c r="AC46" s="6">
        <f>TRUNC(AE46*옵션!$B$36/100,1)</f>
        <v>0</v>
      </c>
      <c r="AD46" s="6">
        <f>TRUNC(SUM(L42:L44))</f>
        <v>0</v>
      </c>
      <c r="AE46" s="6">
        <f>TRUNC(SUM(AE42:AE45))</f>
        <v>0</v>
      </c>
    </row>
    <row r="47" spans="1:31" s="6" customFormat="1" ht="23.25" customHeight="1">
      <c r="A47" s="574"/>
      <c r="B47" s="574"/>
      <c r="C47" s="611"/>
      <c r="D47" s="588"/>
      <c r="E47" s="588"/>
      <c r="F47" s="589"/>
      <c r="G47" s="590"/>
      <c r="H47" s="590"/>
      <c r="I47" s="615"/>
      <c r="J47" s="590"/>
      <c r="K47" s="590"/>
      <c r="L47" s="615"/>
      <c r="M47" s="590"/>
      <c r="N47" s="615"/>
      <c r="O47" s="590"/>
      <c r="P47" s="590"/>
      <c r="Q47" s="579"/>
    </row>
    <row r="48" spans="1:31" s="6" customFormat="1" ht="23.25" customHeight="1">
      <c r="A48" s="574" t="s">
        <v>575</v>
      </c>
      <c r="B48" s="574" t="s">
        <v>557</v>
      </c>
      <c r="C48" s="611" t="s">
        <v>576</v>
      </c>
      <c r="D48" s="586" t="s">
        <v>574</v>
      </c>
      <c r="E48" s="587"/>
      <c r="F48" s="589"/>
      <c r="G48" s="590"/>
      <c r="H48" s="590"/>
      <c r="I48" s="615"/>
      <c r="J48" s="590"/>
      <c r="K48" s="590"/>
      <c r="L48" s="615"/>
      <c r="M48" s="590"/>
      <c r="N48" s="615"/>
      <c r="O48" s="590"/>
      <c r="P48" s="590"/>
      <c r="Q48" s="579"/>
    </row>
    <row r="49" spans="1:31" s="6" customFormat="1" ht="23.25" customHeight="1">
      <c r="A49" s="574" t="s">
        <v>275</v>
      </c>
      <c r="B49" s="574" t="s">
        <v>362</v>
      </c>
      <c r="C49" s="611" t="s">
        <v>133</v>
      </c>
      <c r="D49" s="588" t="s">
        <v>124</v>
      </c>
      <c r="E49" s="588" t="s">
        <v>134</v>
      </c>
      <c r="F49" s="589" t="s">
        <v>132</v>
      </c>
      <c r="G49" s="590">
        <v>1</v>
      </c>
      <c r="H49" s="590"/>
      <c r="I49" s="615"/>
      <c r="J49" s="590"/>
      <c r="K49" s="590"/>
      <c r="L49" s="615"/>
      <c r="M49" s="590"/>
      <c r="N49" s="615"/>
      <c r="O49" s="590"/>
      <c r="P49" s="590"/>
      <c r="Q49" s="579"/>
    </row>
    <row r="50" spans="1:31" s="6" customFormat="1" ht="23.25" customHeight="1">
      <c r="A50" s="574" t="s">
        <v>328</v>
      </c>
      <c r="B50" s="574" t="s">
        <v>362</v>
      </c>
      <c r="C50" s="611" t="s">
        <v>243</v>
      </c>
      <c r="D50" s="588" t="s">
        <v>244</v>
      </c>
      <c r="E50" s="588" t="s">
        <v>245</v>
      </c>
      <c r="F50" s="589" t="s">
        <v>246</v>
      </c>
      <c r="G50" s="590" t="e">
        <f>#REF!</f>
        <v>#REF!</v>
      </c>
      <c r="H50" s="590"/>
      <c r="I50" s="615"/>
      <c r="J50" s="590"/>
      <c r="K50" s="590"/>
      <c r="L50" s="615"/>
      <c r="M50" s="590"/>
      <c r="N50" s="615"/>
      <c r="O50" s="590"/>
      <c r="P50" s="590"/>
      <c r="Q50" s="579"/>
      <c r="AE50" s="6">
        <f>L50</f>
        <v>0</v>
      </c>
    </row>
    <row r="51" spans="1:31" s="6" customFormat="1" ht="23.25" customHeight="1">
      <c r="A51" s="574" t="s">
        <v>545</v>
      </c>
      <c r="B51" s="574" t="s">
        <v>362</v>
      </c>
      <c r="C51" s="611" t="s">
        <v>546</v>
      </c>
      <c r="D51" s="588" t="s">
        <v>547</v>
      </c>
      <c r="E51" s="588" t="s">
        <v>548</v>
      </c>
      <c r="F51" s="589" t="s">
        <v>203</v>
      </c>
      <c r="G51" s="590">
        <v>1</v>
      </c>
      <c r="H51" s="590"/>
      <c r="I51" s="615"/>
      <c r="J51" s="590"/>
      <c r="K51" s="590"/>
      <c r="L51" s="615"/>
      <c r="M51" s="590"/>
      <c r="N51" s="615"/>
      <c r="O51" s="590"/>
      <c r="P51" s="590"/>
      <c r="Q51" s="579"/>
    </row>
    <row r="52" spans="1:31" s="6" customFormat="1" ht="23.25" customHeight="1">
      <c r="A52" s="574"/>
      <c r="B52" s="574" t="s">
        <v>549</v>
      </c>
      <c r="C52" s="611"/>
      <c r="D52" s="588" t="s">
        <v>550</v>
      </c>
      <c r="E52" s="588"/>
      <c r="F52" s="589"/>
      <c r="G52" s="590"/>
      <c r="H52" s="590"/>
      <c r="I52" s="615"/>
      <c r="J52" s="590"/>
      <c r="K52" s="590"/>
      <c r="L52" s="615"/>
      <c r="M52" s="590"/>
      <c r="N52" s="615"/>
      <c r="O52" s="590"/>
      <c r="P52" s="590"/>
      <c r="Q52" s="579"/>
      <c r="AC52" s="6">
        <f>TRUNC(AE52*옵션!$B$36/100,1)</f>
        <v>0</v>
      </c>
      <c r="AD52" s="6">
        <f>TRUNC(SUM(L48:L50))</f>
        <v>0</v>
      </c>
      <c r="AE52" s="6">
        <f>TRUNC(SUM(AE48:AE51))</f>
        <v>0</v>
      </c>
    </row>
    <row r="53" spans="1:31" s="6" customFormat="1" ht="23.25" customHeight="1">
      <c r="A53" s="574"/>
      <c r="B53" s="574"/>
      <c r="C53" s="611"/>
      <c r="D53" s="588"/>
      <c r="E53" s="588"/>
      <c r="F53" s="589"/>
      <c r="G53" s="590"/>
      <c r="H53" s="590"/>
      <c r="I53" s="615"/>
      <c r="J53" s="590"/>
      <c r="K53" s="590"/>
      <c r="L53" s="615"/>
      <c r="M53" s="590"/>
      <c r="N53" s="615"/>
      <c r="O53" s="590"/>
      <c r="P53" s="590"/>
      <c r="Q53" s="579"/>
    </row>
    <row r="54" spans="1:31" s="6" customFormat="1" ht="23.25" customHeight="1">
      <c r="A54" s="574" t="s">
        <v>578</v>
      </c>
      <c r="B54" s="574" t="s">
        <v>557</v>
      </c>
      <c r="C54" s="611" t="s">
        <v>579</v>
      </c>
      <c r="D54" s="586" t="s">
        <v>577</v>
      </c>
      <c r="E54" s="587"/>
      <c r="F54" s="589"/>
      <c r="G54" s="590"/>
      <c r="H54" s="590"/>
      <c r="I54" s="615"/>
      <c r="J54" s="590"/>
      <c r="K54" s="590"/>
      <c r="L54" s="615"/>
      <c r="M54" s="590"/>
      <c r="N54" s="615"/>
      <c r="O54" s="590"/>
      <c r="P54" s="590"/>
      <c r="Q54" s="579"/>
    </row>
    <row r="55" spans="1:31" s="6" customFormat="1" ht="23.25" customHeight="1">
      <c r="A55" s="574" t="s">
        <v>271</v>
      </c>
      <c r="B55" s="574" t="s">
        <v>366</v>
      </c>
      <c r="C55" s="611" t="s">
        <v>123</v>
      </c>
      <c r="D55" s="588" t="s">
        <v>124</v>
      </c>
      <c r="E55" s="588" t="s">
        <v>125</v>
      </c>
      <c r="F55" s="589" t="s">
        <v>91</v>
      </c>
      <c r="G55" s="590">
        <v>1</v>
      </c>
      <c r="H55" s="590"/>
      <c r="I55" s="615"/>
      <c r="J55" s="590"/>
      <c r="K55" s="590"/>
      <c r="L55" s="615"/>
      <c r="M55" s="590"/>
      <c r="N55" s="615"/>
      <c r="O55" s="590"/>
      <c r="P55" s="590"/>
      <c r="Q55" s="579"/>
    </row>
    <row r="56" spans="1:31" s="6" customFormat="1" ht="23.25" customHeight="1">
      <c r="A56" s="574" t="s">
        <v>277</v>
      </c>
      <c r="B56" s="574" t="s">
        <v>366</v>
      </c>
      <c r="C56" s="611" t="s">
        <v>138</v>
      </c>
      <c r="D56" s="588" t="s">
        <v>139</v>
      </c>
      <c r="E56" s="588" t="s">
        <v>140</v>
      </c>
      <c r="F56" s="589" t="s">
        <v>91</v>
      </c>
      <c r="G56" s="590">
        <v>1</v>
      </c>
      <c r="H56" s="590"/>
      <c r="I56" s="615"/>
      <c r="J56" s="590"/>
      <c r="K56" s="590"/>
      <c r="L56" s="615"/>
      <c r="M56" s="590"/>
      <c r="N56" s="615"/>
      <c r="O56" s="590"/>
      <c r="P56" s="590"/>
      <c r="Q56" s="579"/>
    </row>
    <row r="57" spans="1:31" s="6" customFormat="1" ht="23.25" customHeight="1">
      <c r="A57" s="574" t="s">
        <v>276</v>
      </c>
      <c r="B57" s="574" t="s">
        <v>366</v>
      </c>
      <c r="C57" s="611" t="s">
        <v>135</v>
      </c>
      <c r="D57" s="588" t="s">
        <v>136</v>
      </c>
      <c r="E57" s="588" t="s">
        <v>137</v>
      </c>
      <c r="F57" s="589" t="s">
        <v>91</v>
      </c>
      <c r="G57" s="590">
        <v>1</v>
      </c>
      <c r="H57" s="590"/>
      <c r="I57" s="615"/>
      <c r="J57" s="590"/>
      <c r="K57" s="590"/>
      <c r="L57" s="615"/>
      <c r="M57" s="590"/>
      <c r="N57" s="615"/>
      <c r="O57" s="590"/>
      <c r="P57" s="590"/>
      <c r="Q57" s="579"/>
    </row>
    <row r="58" spans="1:31" s="6" customFormat="1" ht="23.25" customHeight="1">
      <c r="A58" s="574" t="s">
        <v>281</v>
      </c>
      <c r="B58" s="574" t="s">
        <v>366</v>
      </c>
      <c r="C58" s="611" t="s">
        <v>150</v>
      </c>
      <c r="D58" s="588" t="s">
        <v>151</v>
      </c>
      <c r="E58" s="588" t="s">
        <v>152</v>
      </c>
      <c r="F58" s="589" t="s">
        <v>132</v>
      </c>
      <c r="G58" s="590">
        <v>2</v>
      </c>
      <c r="H58" s="590"/>
      <c r="I58" s="615"/>
      <c r="J58" s="590"/>
      <c r="K58" s="590"/>
      <c r="L58" s="615"/>
      <c r="M58" s="590"/>
      <c r="N58" s="615"/>
      <c r="O58" s="590"/>
      <c r="P58" s="590"/>
      <c r="Q58" s="579"/>
    </row>
    <row r="59" spans="1:31" s="6" customFormat="1" ht="23.25" customHeight="1">
      <c r="A59" s="574" t="s">
        <v>282</v>
      </c>
      <c r="B59" s="574" t="s">
        <v>366</v>
      </c>
      <c r="C59" s="611" t="s">
        <v>153</v>
      </c>
      <c r="D59" s="588" t="s">
        <v>154</v>
      </c>
      <c r="E59" s="588" t="s">
        <v>155</v>
      </c>
      <c r="F59" s="589" t="s">
        <v>132</v>
      </c>
      <c r="G59" s="590">
        <v>2</v>
      </c>
      <c r="H59" s="590"/>
      <c r="I59" s="615"/>
      <c r="J59" s="590"/>
      <c r="K59" s="590"/>
      <c r="L59" s="615"/>
      <c r="M59" s="590"/>
      <c r="N59" s="615"/>
      <c r="O59" s="590"/>
      <c r="P59" s="590"/>
      <c r="Q59" s="579"/>
    </row>
    <row r="60" spans="1:31" s="6" customFormat="1" ht="23.25" customHeight="1">
      <c r="A60" s="574" t="s">
        <v>328</v>
      </c>
      <c r="B60" s="574" t="s">
        <v>366</v>
      </c>
      <c r="C60" s="611" t="s">
        <v>243</v>
      </c>
      <c r="D60" s="588" t="s">
        <v>244</v>
      </c>
      <c r="E60" s="588" t="s">
        <v>245</v>
      </c>
      <c r="F60" s="589" t="s">
        <v>246</v>
      </c>
      <c r="G60" s="590" t="e">
        <f>#REF!</f>
        <v>#REF!</v>
      </c>
      <c r="H60" s="590"/>
      <c r="I60" s="615"/>
      <c r="J60" s="590"/>
      <c r="K60" s="590"/>
      <c r="L60" s="615"/>
      <c r="M60" s="590"/>
      <c r="N60" s="615"/>
      <c r="O60" s="590"/>
      <c r="P60" s="590"/>
      <c r="Q60" s="579"/>
      <c r="AE60" s="6">
        <f>L60</f>
        <v>0</v>
      </c>
    </row>
    <row r="61" spans="1:31" s="6" customFormat="1" ht="23.25" customHeight="1">
      <c r="A61" s="574" t="s">
        <v>545</v>
      </c>
      <c r="B61" s="574" t="s">
        <v>366</v>
      </c>
      <c r="C61" s="611" t="s">
        <v>546</v>
      </c>
      <c r="D61" s="588" t="s">
        <v>547</v>
      </c>
      <c r="E61" s="588" t="s">
        <v>548</v>
      </c>
      <c r="F61" s="589" t="s">
        <v>203</v>
      </c>
      <c r="G61" s="590">
        <v>1</v>
      </c>
      <c r="H61" s="590"/>
      <c r="I61" s="615"/>
      <c r="J61" s="590"/>
      <c r="K61" s="590"/>
      <c r="L61" s="615"/>
      <c r="M61" s="590"/>
      <c r="N61" s="615"/>
      <c r="O61" s="590"/>
      <c r="P61" s="590"/>
      <c r="Q61" s="579"/>
    </row>
    <row r="62" spans="1:31" s="6" customFormat="1" ht="23.25" customHeight="1">
      <c r="A62" s="574"/>
      <c r="B62" s="574" t="s">
        <v>549</v>
      </c>
      <c r="C62" s="611"/>
      <c r="D62" s="588" t="s">
        <v>550</v>
      </c>
      <c r="E62" s="588"/>
      <c r="F62" s="589"/>
      <c r="G62" s="590"/>
      <c r="H62" s="590"/>
      <c r="I62" s="615"/>
      <c r="J62" s="590"/>
      <c r="K62" s="590"/>
      <c r="L62" s="615"/>
      <c r="M62" s="590"/>
      <c r="N62" s="615"/>
      <c r="O62" s="590"/>
      <c r="P62" s="590"/>
      <c r="Q62" s="579"/>
      <c r="AC62" s="6">
        <f>TRUNC(AE62*옵션!$B$36/100,1)</f>
        <v>0</v>
      </c>
      <c r="AD62" s="6">
        <f>TRUNC(SUM(L54:L60))</f>
        <v>0</v>
      </c>
      <c r="AE62" s="6">
        <f>TRUNC(SUM(AE54:AE61))</f>
        <v>0</v>
      </c>
    </row>
    <row r="63" spans="1:31" s="6" customFormat="1" ht="23.25" customHeight="1">
      <c r="A63" s="574"/>
      <c r="B63" s="574"/>
      <c r="C63" s="611"/>
      <c r="D63" s="588"/>
      <c r="E63" s="588"/>
      <c r="F63" s="589"/>
      <c r="G63" s="590"/>
      <c r="H63" s="590"/>
      <c r="I63" s="615"/>
      <c r="J63" s="590"/>
      <c r="K63" s="590"/>
      <c r="L63" s="615"/>
      <c r="M63" s="590"/>
      <c r="N63" s="615"/>
      <c r="O63" s="590"/>
      <c r="P63" s="590"/>
      <c r="Q63" s="579"/>
    </row>
    <row r="64" spans="1:31" s="6" customFormat="1" ht="23.25" customHeight="1">
      <c r="A64" s="574" t="s">
        <v>581</v>
      </c>
      <c r="B64" s="574" t="s">
        <v>557</v>
      </c>
      <c r="C64" s="611" t="s">
        <v>582</v>
      </c>
      <c r="D64" s="586" t="s">
        <v>580</v>
      </c>
      <c r="E64" s="587"/>
      <c r="F64" s="589"/>
      <c r="G64" s="590"/>
      <c r="H64" s="590"/>
      <c r="I64" s="615"/>
      <c r="J64" s="590"/>
      <c r="K64" s="590"/>
      <c r="L64" s="615"/>
      <c r="M64" s="590"/>
      <c r="N64" s="615"/>
      <c r="O64" s="590"/>
      <c r="P64" s="590"/>
      <c r="Q64" s="579"/>
    </row>
    <row r="65" spans="1:31" s="6" customFormat="1" ht="23.25" customHeight="1">
      <c r="A65" s="574" t="s">
        <v>272</v>
      </c>
      <c r="B65" s="574" t="s">
        <v>371</v>
      </c>
      <c r="C65" s="611" t="s">
        <v>126</v>
      </c>
      <c r="D65" s="588" t="s">
        <v>124</v>
      </c>
      <c r="E65" s="588" t="s">
        <v>127</v>
      </c>
      <c r="F65" s="589" t="s">
        <v>91</v>
      </c>
      <c r="G65" s="590">
        <v>1</v>
      </c>
      <c r="H65" s="590"/>
      <c r="I65" s="615"/>
      <c r="J65" s="590"/>
      <c r="K65" s="590"/>
      <c r="L65" s="615"/>
      <c r="M65" s="590"/>
      <c r="N65" s="615"/>
      <c r="O65" s="590"/>
      <c r="P65" s="590"/>
      <c r="Q65" s="579"/>
    </row>
    <row r="66" spans="1:31" s="6" customFormat="1" ht="23.25" customHeight="1">
      <c r="A66" s="574" t="s">
        <v>277</v>
      </c>
      <c r="B66" s="574" t="s">
        <v>371</v>
      </c>
      <c r="C66" s="611" t="s">
        <v>138</v>
      </c>
      <c r="D66" s="588" t="s">
        <v>139</v>
      </c>
      <c r="E66" s="588" t="s">
        <v>140</v>
      </c>
      <c r="F66" s="589" t="s">
        <v>91</v>
      </c>
      <c r="G66" s="590">
        <v>1</v>
      </c>
      <c r="H66" s="590"/>
      <c r="I66" s="615"/>
      <c r="J66" s="590"/>
      <c r="K66" s="590"/>
      <c r="L66" s="615"/>
      <c r="M66" s="590"/>
      <c r="N66" s="615"/>
      <c r="O66" s="590"/>
      <c r="P66" s="590"/>
      <c r="Q66" s="579"/>
    </row>
    <row r="67" spans="1:31" s="6" customFormat="1" ht="23.25" customHeight="1">
      <c r="A67" s="574" t="s">
        <v>276</v>
      </c>
      <c r="B67" s="574" t="s">
        <v>371</v>
      </c>
      <c r="C67" s="611" t="s">
        <v>135</v>
      </c>
      <c r="D67" s="588" t="s">
        <v>136</v>
      </c>
      <c r="E67" s="588" t="s">
        <v>137</v>
      </c>
      <c r="F67" s="589" t="s">
        <v>91</v>
      </c>
      <c r="G67" s="590">
        <v>1</v>
      </c>
      <c r="H67" s="590"/>
      <c r="I67" s="615"/>
      <c r="J67" s="590"/>
      <c r="K67" s="590"/>
      <c r="L67" s="615"/>
      <c r="M67" s="590"/>
      <c r="N67" s="615"/>
      <c r="O67" s="590"/>
      <c r="P67" s="590"/>
      <c r="Q67" s="579"/>
    </row>
    <row r="68" spans="1:31" s="6" customFormat="1" ht="23.25" customHeight="1">
      <c r="A68" s="574" t="s">
        <v>281</v>
      </c>
      <c r="B68" s="574" t="s">
        <v>371</v>
      </c>
      <c r="C68" s="611" t="s">
        <v>150</v>
      </c>
      <c r="D68" s="588" t="s">
        <v>151</v>
      </c>
      <c r="E68" s="588" t="s">
        <v>152</v>
      </c>
      <c r="F68" s="589" t="s">
        <v>132</v>
      </c>
      <c r="G68" s="590">
        <v>2</v>
      </c>
      <c r="H68" s="590"/>
      <c r="I68" s="615"/>
      <c r="J68" s="590"/>
      <c r="K68" s="590"/>
      <c r="L68" s="615"/>
      <c r="M68" s="590"/>
      <c r="N68" s="615"/>
      <c r="O68" s="590"/>
      <c r="P68" s="590"/>
      <c r="Q68" s="579"/>
    </row>
    <row r="69" spans="1:31" s="6" customFormat="1" ht="23.25" customHeight="1">
      <c r="A69" s="574" t="s">
        <v>282</v>
      </c>
      <c r="B69" s="574" t="s">
        <v>371</v>
      </c>
      <c r="C69" s="611" t="s">
        <v>153</v>
      </c>
      <c r="D69" s="588" t="s">
        <v>154</v>
      </c>
      <c r="E69" s="588" t="s">
        <v>155</v>
      </c>
      <c r="F69" s="589" t="s">
        <v>132</v>
      </c>
      <c r="G69" s="590">
        <v>2</v>
      </c>
      <c r="H69" s="590"/>
      <c r="I69" s="615"/>
      <c r="J69" s="590"/>
      <c r="K69" s="590"/>
      <c r="L69" s="615"/>
      <c r="M69" s="590"/>
      <c r="N69" s="615"/>
      <c r="O69" s="590"/>
      <c r="P69" s="590"/>
      <c r="Q69" s="579"/>
    </row>
    <row r="70" spans="1:31" s="6" customFormat="1" ht="23.25" customHeight="1">
      <c r="A70" s="574" t="s">
        <v>328</v>
      </c>
      <c r="B70" s="574" t="s">
        <v>371</v>
      </c>
      <c r="C70" s="611" t="s">
        <v>243</v>
      </c>
      <c r="D70" s="588" t="s">
        <v>244</v>
      </c>
      <c r="E70" s="588" t="s">
        <v>245</v>
      </c>
      <c r="F70" s="589" t="s">
        <v>246</v>
      </c>
      <c r="G70" s="590" t="e">
        <f>#REF!</f>
        <v>#REF!</v>
      </c>
      <c r="H70" s="590"/>
      <c r="I70" s="615"/>
      <c r="J70" s="590"/>
      <c r="K70" s="590"/>
      <c r="L70" s="615"/>
      <c r="M70" s="590"/>
      <c r="N70" s="615"/>
      <c r="O70" s="590"/>
      <c r="P70" s="590"/>
      <c r="Q70" s="579"/>
      <c r="AE70" s="6">
        <f>L70</f>
        <v>0</v>
      </c>
    </row>
    <row r="71" spans="1:31" s="6" customFormat="1" ht="23.25" customHeight="1">
      <c r="A71" s="574" t="s">
        <v>545</v>
      </c>
      <c r="B71" s="574" t="s">
        <v>371</v>
      </c>
      <c r="C71" s="611" t="s">
        <v>546</v>
      </c>
      <c r="D71" s="588" t="s">
        <v>547</v>
      </c>
      <c r="E71" s="588" t="s">
        <v>548</v>
      </c>
      <c r="F71" s="589" t="s">
        <v>203</v>
      </c>
      <c r="G71" s="590">
        <v>1</v>
      </c>
      <c r="H71" s="590"/>
      <c r="I71" s="615"/>
      <c r="J71" s="590"/>
      <c r="K71" s="590"/>
      <c r="L71" s="615"/>
      <c r="M71" s="590"/>
      <c r="N71" s="615"/>
      <c r="O71" s="590"/>
      <c r="P71" s="590"/>
      <c r="Q71" s="579"/>
    </row>
    <row r="72" spans="1:31" s="6" customFormat="1" ht="23.25" customHeight="1">
      <c r="A72" s="574"/>
      <c r="B72" s="574" t="s">
        <v>549</v>
      </c>
      <c r="C72" s="611"/>
      <c r="D72" s="588" t="s">
        <v>550</v>
      </c>
      <c r="E72" s="588"/>
      <c r="F72" s="589"/>
      <c r="G72" s="590"/>
      <c r="H72" s="590"/>
      <c r="I72" s="615"/>
      <c r="J72" s="590"/>
      <c r="K72" s="590"/>
      <c r="L72" s="615"/>
      <c r="M72" s="590"/>
      <c r="N72" s="615"/>
      <c r="O72" s="590"/>
      <c r="P72" s="590"/>
      <c r="Q72" s="579"/>
      <c r="AC72" s="6">
        <f>TRUNC(AE72*옵션!$B$36/100,1)</f>
        <v>0</v>
      </c>
      <c r="AD72" s="6">
        <f>TRUNC(SUM(L64:L70))</f>
        <v>0</v>
      </c>
      <c r="AE72" s="6">
        <f>TRUNC(SUM(AE64:AE71))</f>
        <v>0</v>
      </c>
    </row>
    <row r="73" spans="1:31" s="6" customFormat="1" ht="23.25" customHeight="1">
      <c r="A73" s="574"/>
      <c r="B73" s="574"/>
      <c r="C73" s="611"/>
      <c r="D73" s="588"/>
      <c r="E73" s="588"/>
      <c r="F73" s="589"/>
      <c r="G73" s="590"/>
      <c r="H73" s="590"/>
      <c r="I73" s="615"/>
      <c r="J73" s="590"/>
      <c r="K73" s="590"/>
      <c r="L73" s="615"/>
      <c r="M73" s="590"/>
      <c r="N73" s="615"/>
      <c r="O73" s="590"/>
      <c r="P73" s="590"/>
      <c r="Q73" s="579"/>
    </row>
    <row r="74" spans="1:31" s="6" customFormat="1" ht="23.25" customHeight="1">
      <c r="A74" s="574" t="s">
        <v>584</v>
      </c>
      <c r="B74" s="574" t="s">
        <v>557</v>
      </c>
      <c r="C74" s="611" t="s">
        <v>585</v>
      </c>
      <c r="D74" s="586" t="s">
        <v>583</v>
      </c>
      <c r="E74" s="587"/>
      <c r="F74" s="589"/>
      <c r="G74" s="590"/>
      <c r="H74" s="590"/>
      <c r="I74" s="615"/>
      <c r="J74" s="590"/>
      <c r="K74" s="590"/>
      <c r="L74" s="615"/>
      <c r="M74" s="590"/>
      <c r="N74" s="615"/>
      <c r="O74" s="590"/>
      <c r="P74" s="590"/>
      <c r="Q74" s="579"/>
    </row>
    <row r="75" spans="1:31" s="6" customFormat="1" ht="23.25" customHeight="1">
      <c r="A75" s="574" t="s">
        <v>273</v>
      </c>
      <c r="B75" s="574" t="s">
        <v>375</v>
      </c>
      <c r="C75" s="611" t="s">
        <v>128</v>
      </c>
      <c r="D75" s="588" t="s">
        <v>124</v>
      </c>
      <c r="E75" s="588" t="s">
        <v>129</v>
      </c>
      <c r="F75" s="589" t="s">
        <v>91</v>
      </c>
      <c r="G75" s="590">
        <v>1</v>
      </c>
      <c r="H75" s="590"/>
      <c r="I75" s="615"/>
      <c r="J75" s="590"/>
      <c r="K75" s="590"/>
      <c r="L75" s="615"/>
      <c r="M75" s="590"/>
      <c r="N75" s="615"/>
      <c r="O75" s="590"/>
      <c r="P75" s="590"/>
      <c r="Q75" s="579"/>
    </row>
    <row r="76" spans="1:31" s="6" customFormat="1" ht="23.25" customHeight="1">
      <c r="A76" s="574" t="s">
        <v>277</v>
      </c>
      <c r="B76" s="574" t="s">
        <v>375</v>
      </c>
      <c r="C76" s="611" t="s">
        <v>138</v>
      </c>
      <c r="D76" s="588" t="s">
        <v>139</v>
      </c>
      <c r="E76" s="588" t="s">
        <v>140</v>
      </c>
      <c r="F76" s="589" t="s">
        <v>91</v>
      </c>
      <c r="G76" s="590">
        <v>1</v>
      </c>
      <c r="H76" s="590"/>
      <c r="I76" s="615"/>
      <c r="J76" s="590"/>
      <c r="K76" s="590"/>
      <c r="L76" s="615"/>
      <c r="M76" s="590"/>
      <c r="N76" s="615"/>
      <c r="O76" s="590"/>
      <c r="P76" s="590"/>
      <c r="Q76" s="579"/>
    </row>
    <row r="77" spans="1:31" s="6" customFormat="1" ht="23.25" customHeight="1">
      <c r="A77" s="574" t="s">
        <v>276</v>
      </c>
      <c r="B77" s="574" t="s">
        <v>375</v>
      </c>
      <c r="C77" s="611" t="s">
        <v>135</v>
      </c>
      <c r="D77" s="588" t="s">
        <v>136</v>
      </c>
      <c r="E77" s="588" t="s">
        <v>137</v>
      </c>
      <c r="F77" s="589" t="s">
        <v>91</v>
      </c>
      <c r="G77" s="590">
        <v>1</v>
      </c>
      <c r="H77" s="590"/>
      <c r="I77" s="615"/>
      <c r="J77" s="590"/>
      <c r="K77" s="590"/>
      <c r="L77" s="615"/>
      <c r="M77" s="590"/>
      <c r="N77" s="615"/>
      <c r="O77" s="590"/>
      <c r="P77" s="590"/>
      <c r="Q77" s="579"/>
    </row>
    <row r="78" spans="1:31" s="6" customFormat="1" ht="23.25" customHeight="1">
      <c r="A78" s="574" t="s">
        <v>281</v>
      </c>
      <c r="B78" s="574" t="s">
        <v>375</v>
      </c>
      <c r="C78" s="611" t="s">
        <v>150</v>
      </c>
      <c r="D78" s="588" t="s">
        <v>151</v>
      </c>
      <c r="E78" s="588" t="s">
        <v>152</v>
      </c>
      <c r="F78" s="589" t="s">
        <v>132</v>
      </c>
      <c r="G78" s="590">
        <v>2</v>
      </c>
      <c r="H78" s="590"/>
      <c r="I78" s="615"/>
      <c r="J78" s="590"/>
      <c r="K78" s="590"/>
      <c r="L78" s="615"/>
      <c r="M78" s="590"/>
      <c r="N78" s="615"/>
      <c r="O78" s="590"/>
      <c r="P78" s="590"/>
      <c r="Q78" s="579"/>
    </row>
    <row r="79" spans="1:31" s="6" customFormat="1" ht="23.25" customHeight="1">
      <c r="A79" s="574" t="s">
        <v>282</v>
      </c>
      <c r="B79" s="574" t="s">
        <v>375</v>
      </c>
      <c r="C79" s="611" t="s">
        <v>153</v>
      </c>
      <c r="D79" s="588" t="s">
        <v>154</v>
      </c>
      <c r="E79" s="588" t="s">
        <v>155</v>
      </c>
      <c r="F79" s="589" t="s">
        <v>132</v>
      </c>
      <c r="G79" s="590">
        <v>2</v>
      </c>
      <c r="H79" s="590"/>
      <c r="I79" s="615"/>
      <c r="J79" s="590"/>
      <c r="K79" s="590"/>
      <c r="L79" s="615"/>
      <c r="M79" s="590"/>
      <c r="N79" s="615"/>
      <c r="O79" s="590"/>
      <c r="P79" s="590"/>
      <c r="Q79" s="579"/>
    </row>
    <row r="80" spans="1:31" s="6" customFormat="1" ht="23.25" customHeight="1">
      <c r="A80" s="574" t="s">
        <v>328</v>
      </c>
      <c r="B80" s="574" t="s">
        <v>375</v>
      </c>
      <c r="C80" s="611" t="s">
        <v>243</v>
      </c>
      <c r="D80" s="588" t="s">
        <v>244</v>
      </c>
      <c r="E80" s="588" t="s">
        <v>245</v>
      </c>
      <c r="F80" s="589" t="s">
        <v>246</v>
      </c>
      <c r="G80" s="590" t="e">
        <f>#REF!</f>
        <v>#REF!</v>
      </c>
      <c r="H80" s="590"/>
      <c r="I80" s="615"/>
      <c r="J80" s="590"/>
      <c r="K80" s="590"/>
      <c r="L80" s="615"/>
      <c r="M80" s="590"/>
      <c r="N80" s="615"/>
      <c r="O80" s="590"/>
      <c r="P80" s="590"/>
      <c r="Q80" s="579"/>
      <c r="AE80" s="6">
        <f>L80</f>
        <v>0</v>
      </c>
    </row>
    <row r="81" spans="1:31" s="6" customFormat="1" ht="23.25" customHeight="1">
      <c r="A81" s="574" t="s">
        <v>545</v>
      </c>
      <c r="B81" s="574" t="s">
        <v>375</v>
      </c>
      <c r="C81" s="611" t="s">
        <v>546</v>
      </c>
      <c r="D81" s="588" t="s">
        <v>547</v>
      </c>
      <c r="E81" s="588" t="s">
        <v>548</v>
      </c>
      <c r="F81" s="589" t="s">
        <v>203</v>
      </c>
      <c r="G81" s="590">
        <v>1</v>
      </c>
      <c r="H81" s="590"/>
      <c r="I81" s="615"/>
      <c r="J81" s="590"/>
      <c r="K81" s="590"/>
      <c r="L81" s="615"/>
      <c r="M81" s="590"/>
      <c r="N81" s="615"/>
      <c r="O81" s="590"/>
      <c r="P81" s="590"/>
      <c r="Q81" s="579"/>
    </row>
    <row r="82" spans="1:31" s="6" customFormat="1" ht="23.25" customHeight="1">
      <c r="A82" s="574"/>
      <c r="B82" s="574" t="s">
        <v>549</v>
      </c>
      <c r="C82" s="611"/>
      <c r="D82" s="588" t="s">
        <v>550</v>
      </c>
      <c r="E82" s="588"/>
      <c r="F82" s="589"/>
      <c r="G82" s="590"/>
      <c r="H82" s="590"/>
      <c r="I82" s="615"/>
      <c r="J82" s="590"/>
      <c r="K82" s="590"/>
      <c r="L82" s="615"/>
      <c r="M82" s="590"/>
      <c r="N82" s="615"/>
      <c r="O82" s="590"/>
      <c r="P82" s="590"/>
      <c r="Q82" s="579"/>
      <c r="AC82" s="6">
        <f>TRUNC(AE82*옵션!$B$36/100,1)</f>
        <v>0</v>
      </c>
      <c r="AD82" s="6">
        <f>TRUNC(SUM(L74:L80))</f>
        <v>0</v>
      </c>
      <c r="AE82" s="6">
        <f>TRUNC(SUM(AE74:AE81))</f>
        <v>0</v>
      </c>
    </row>
    <row r="83" spans="1:31" s="6" customFormat="1" ht="23.25" customHeight="1">
      <c r="A83" s="574"/>
      <c r="B83" s="574"/>
      <c r="C83" s="611"/>
      <c r="D83" s="588"/>
      <c r="E83" s="588"/>
      <c r="F83" s="589"/>
      <c r="G83" s="590"/>
      <c r="H83" s="590"/>
      <c r="I83" s="615"/>
      <c r="J83" s="590"/>
      <c r="K83" s="590"/>
      <c r="L83" s="615"/>
      <c r="M83" s="590"/>
      <c r="N83" s="615"/>
      <c r="O83" s="590"/>
      <c r="P83" s="590"/>
      <c r="Q83" s="579"/>
    </row>
    <row r="84" spans="1:31" s="6" customFormat="1" ht="23.25" customHeight="1">
      <c r="A84" s="574" t="s">
        <v>587</v>
      </c>
      <c r="B84" s="574" t="s">
        <v>557</v>
      </c>
      <c r="C84" s="611" t="s">
        <v>588</v>
      </c>
      <c r="D84" s="586" t="s">
        <v>586</v>
      </c>
      <c r="E84" s="587"/>
      <c r="F84" s="589"/>
      <c r="G84" s="590"/>
      <c r="H84" s="590"/>
      <c r="I84" s="615"/>
      <c r="J84" s="590"/>
      <c r="K84" s="590"/>
      <c r="L84" s="615"/>
      <c r="M84" s="590"/>
      <c r="N84" s="615"/>
      <c r="O84" s="590"/>
      <c r="P84" s="590"/>
      <c r="Q84" s="579"/>
    </row>
    <row r="85" spans="1:31" s="6" customFormat="1" ht="23.25" customHeight="1">
      <c r="A85" s="574" t="s">
        <v>329</v>
      </c>
      <c r="B85" s="574" t="s">
        <v>379</v>
      </c>
      <c r="C85" s="611" t="s">
        <v>247</v>
      </c>
      <c r="D85" s="588" t="s">
        <v>244</v>
      </c>
      <c r="E85" s="588" t="s">
        <v>248</v>
      </c>
      <c r="F85" s="589" t="s">
        <v>246</v>
      </c>
      <c r="G85" s="590" t="e">
        <f>#REF!</f>
        <v>#REF!</v>
      </c>
      <c r="H85" s="590"/>
      <c r="I85" s="615"/>
      <c r="J85" s="590"/>
      <c r="K85" s="590"/>
      <c r="L85" s="615"/>
      <c r="M85" s="590"/>
      <c r="N85" s="615"/>
      <c r="O85" s="590"/>
      <c r="P85" s="590"/>
      <c r="Q85" s="579"/>
      <c r="AE85" s="6">
        <f>L85</f>
        <v>0</v>
      </c>
    </row>
    <row r="86" spans="1:31" s="6" customFormat="1" ht="23.25" customHeight="1">
      <c r="A86" s="574" t="s">
        <v>545</v>
      </c>
      <c r="B86" s="574" t="s">
        <v>379</v>
      </c>
      <c r="C86" s="611" t="s">
        <v>546</v>
      </c>
      <c r="D86" s="588" t="s">
        <v>547</v>
      </c>
      <c r="E86" s="588" t="s">
        <v>548</v>
      </c>
      <c r="F86" s="589" t="s">
        <v>203</v>
      </c>
      <c r="G86" s="590">
        <v>1</v>
      </c>
      <c r="H86" s="590"/>
      <c r="I86" s="615"/>
      <c r="J86" s="590"/>
      <c r="K86" s="590"/>
      <c r="L86" s="615"/>
      <c r="M86" s="590"/>
      <c r="N86" s="615"/>
      <c r="O86" s="590"/>
      <c r="P86" s="590"/>
      <c r="Q86" s="579"/>
    </row>
    <row r="87" spans="1:31" s="6" customFormat="1" ht="23.25" customHeight="1">
      <c r="A87" s="574"/>
      <c r="B87" s="574" t="s">
        <v>549</v>
      </c>
      <c r="C87" s="611"/>
      <c r="D87" s="588" t="s">
        <v>550</v>
      </c>
      <c r="E87" s="588"/>
      <c r="F87" s="589"/>
      <c r="G87" s="590"/>
      <c r="H87" s="590"/>
      <c r="I87" s="615"/>
      <c r="J87" s="590"/>
      <c r="K87" s="590"/>
      <c r="L87" s="615"/>
      <c r="M87" s="590"/>
      <c r="N87" s="615"/>
      <c r="O87" s="590"/>
      <c r="P87" s="590"/>
      <c r="Q87" s="579"/>
      <c r="AC87" s="6">
        <f>TRUNC(AE87*옵션!$B$36/100,1)</f>
        <v>0</v>
      </c>
      <c r="AD87" s="6">
        <f>TRUNC(SUM(L84:L85))</f>
        <v>0</v>
      </c>
      <c r="AE87" s="6">
        <f>TRUNC(SUM(AE84:AE86))</f>
        <v>0</v>
      </c>
    </row>
    <row r="88" spans="1:31" s="6" customFormat="1" ht="23.25" customHeight="1">
      <c r="A88" s="574"/>
      <c r="B88" s="574"/>
      <c r="C88" s="611"/>
      <c r="D88" s="588"/>
      <c r="E88" s="588"/>
      <c r="F88" s="589"/>
      <c r="G88" s="590"/>
      <c r="H88" s="590"/>
      <c r="I88" s="615"/>
      <c r="J88" s="590"/>
      <c r="K88" s="590"/>
      <c r="L88" s="615"/>
      <c r="M88" s="590"/>
      <c r="N88" s="615"/>
      <c r="O88" s="590"/>
      <c r="P88" s="590"/>
      <c r="Q88" s="579"/>
    </row>
    <row r="89" spans="1:31" s="6" customFormat="1" ht="23.25" customHeight="1">
      <c r="A89" s="574" t="s">
        <v>590</v>
      </c>
      <c r="B89" s="574" t="s">
        <v>557</v>
      </c>
      <c r="C89" s="611" t="s">
        <v>591</v>
      </c>
      <c r="D89" s="586" t="s">
        <v>589</v>
      </c>
      <c r="E89" s="587"/>
      <c r="F89" s="589"/>
      <c r="G89" s="590"/>
      <c r="H89" s="590"/>
      <c r="I89" s="615"/>
      <c r="J89" s="590"/>
      <c r="K89" s="590"/>
      <c r="L89" s="615"/>
      <c r="M89" s="590"/>
      <c r="N89" s="615"/>
      <c r="O89" s="590"/>
      <c r="P89" s="590"/>
      <c r="Q89" s="579"/>
    </row>
    <row r="90" spans="1:31" s="6" customFormat="1" ht="23.25" customHeight="1">
      <c r="A90" s="574" t="s">
        <v>388</v>
      </c>
      <c r="B90" s="574" t="s">
        <v>384</v>
      </c>
      <c r="C90" s="611" t="s">
        <v>389</v>
      </c>
      <c r="D90" s="588" t="s">
        <v>391</v>
      </c>
      <c r="E90" s="588" t="s">
        <v>392</v>
      </c>
      <c r="F90" s="589" t="s">
        <v>387</v>
      </c>
      <c r="G90" s="590">
        <v>1.26E-2</v>
      </c>
      <c r="H90" s="590"/>
      <c r="I90" s="615"/>
      <c r="J90" s="590"/>
      <c r="K90" s="590"/>
      <c r="L90" s="615"/>
      <c r="M90" s="590"/>
      <c r="N90" s="615"/>
      <c r="O90" s="590"/>
      <c r="P90" s="590"/>
      <c r="Q90" s="579"/>
    </row>
    <row r="91" spans="1:31" s="6" customFormat="1" ht="23.25" customHeight="1">
      <c r="A91" s="574" t="s">
        <v>329</v>
      </c>
      <c r="B91" s="574" t="s">
        <v>384</v>
      </c>
      <c r="C91" s="611" t="s">
        <v>247</v>
      </c>
      <c r="D91" s="588" t="s">
        <v>244</v>
      </c>
      <c r="E91" s="588" t="s">
        <v>248</v>
      </c>
      <c r="F91" s="589" t="s">
        <v>246</v>
      </c>
      <c r="G91" s="590" t="e">
        <f>#REF!</f>
        <v>#REF!</v>
      </c>
      <c r="H91" s="590"/>
      <c r="I91" s="615"/>
      <c r="J91" s="590"/>
      <c r="K91" s="590"/>
      <c r="L91" s="615"/>
      <c r="M91" s="590"/>
      <c r="N91" s="615"/>
      <c r="O91" s="590"/>
      <c r="P91" s="590"/>
      <c r="Q91" s="579"/>
      <c r="AE91" s="6">
        <f>L91</f>
        <v>0</v>
      </c>
    </row>
    <row r="92" spans="1:31" s="6" customFormat="1" ht="23.25" customHeight="1">
      <c r="A92" s="574" t="s">
        <v>331</v>
      </c>
      <c r="B92" s="574" t="s">
        <v>384</v>
      </c>
      <c r="C92" s="611" t="s">
        <v>251</v>
      </c>
      <c r="D92" s="588" t="s">
        <v>244</v>
      </c>
      <c r="E92" s="588" t="s">
        <v>252</v>
      </c>
      <c r="F92" s="589" t="s">
        <v>246</v>
      </c>
      <c r="G92" s="590" t="e">
        <f>#REF!</f>
        <v>#REF!</v>
      </c>
      <c r="H92" s="590"/>
      <c r="I92" s="615"/>
      <c r="J92" s="590"/>
      <c r="K92" s="590"/>
      <c r="L92" s="615"/>
      <c r="M92" s="590"/>
      <c r="N92" s="615"/>
      <c r="O92" s="590"/>
      <c r="P92" s="590"/>
      <c r="Q92" s="579"/>
      <c r="AE92" s="6">
        <f>L92</f>
        <v>0</v>
      </c>
    </row>
    <row r="93" spans="1:31" s="6" customFormat="1" ht="23.25" customHeight="1">
      <c r="A93" s="574" t="s">
        <v>545</v>
      </c>
      <c r="B93" s="574" t="s">
        <v>384</v>
      </c>
      <c r="C93" s="611" t="s">
        <v>546</v>
      </c>
      <c r="D93" s="588" t="s">
        <v>547</v>
      </c>
      <c r="E93" s="588" t="s">
        <v>548</v>
      </c>
      <c r="F93" s="589" t="s">
        <v>203</v>
      </c>
      <c r="G93" s="590">
        <v>1</v>
      </c>
      <c r="H93" s="590"/>
      <c r="I93" s="615"/>
      <c r="J93" s="590"/>
      <c r="K93" s="590"/>
      <c r="L93" s="615"/>
      <c r="M93" s="590"/>
      <c r="N93" s="615"/>
      <c r="O93" s="590"/>
      <c r="P93" s="590"/>
      <c r="Q93" s="579"/>
    </row>
    <row r="94" spans="1:31" s="6" customFormat="1" ht="23.25" customHeight="1">
      <c r="A94" s="574"/>
      <c r="B94" s="574" t="s">
        <v>549</v>
      </c>
      <c r="C94" s="611"/>
      <c r="D94" s="588" t="s">
        <v>550</v>
      </c>
      <c r="E94" s="588"/>
      <c r="F94" s="589"/>
      <c r="G94" s="590"/>
      <c r="H94" s="590"/>
      <c r="I94" s="615"/>
      <c r="J94" s="590"/>
      <c r="K94" s="590"/>
      <c r="L94" s="615"/>
      <c r="M94" s="590"/>
      <c r="N94" s="615"/>
      <c r="O94" s="590"/>
      <c r="P94" s="590"/>
      <c r="Q94" s="579"/>
      <c r="AC94" s="6">
        <f>TRUNC(AE94*옵션!$B$36/100,1)</f>
        <v>0</v>
      </c>
      <c r="AD94" s="6">
        <f>TRUNC(SUM(L89:L92))</f>
        <v>0</v>
      </c>
      <c r="AE94" s="6">
        <f>TRUNC(SUM(AE89:AE93))</f>
        <v>0</v>
      </c>
    </row>
    <row r="95" spans="1:31" s="6" customFormat="1" ht="23.25" customHeight="1">
      <c r="A95" s="574"/>
      <c r="B95" s="574"/>
      <c r="C95" s="611"/>
      <c r="D95" s="588"/>
      <c r="E95" s="588"/>
      <c r="F95" s="589"/>
      <c r="G95" s="590"/>
      <c r="H95" s="590"/>
      <c r="I95" s="615"/>
      <c r="J95" s="590"/>
      <c r="K95" s="590"/>
      <c r="L95" s="615"/>
      <c r="M95" s="590"/>
      <c r="N95" s="615"/>
      <c r="O95" s="590"/>
      <c r="P95" s="590"/>
      <c r="Q95" s="579"/>
    </row>
    <row r="96" spans="1:31" s="6" customFormat="1" ht="23.25" customHeight="1">
      <c r="A96" s="574" t="s">
        <v>593</v>
      </c>
      <c r="B96" s="574" t="s">
        <v>557</v>
      </c>
      <c r="C96" s="611" t="s">
        <v>594</v>
      </c>
      <c r="D96" s="586" t="s">
        <v>592</v>
      </c>
      <c r="E96" s="587"/>
      <c r="F96" s="589"/>
      <c r="G96" s="590"/>
      <c r="H96" s="590"/>
      <c r="I96" s="615"/>
      <c r="J96" s="590"/>
      <c r="K96" s="590"/>
      <c r="L96" s="615"/>
      <c r="M96" s="590"/>
      <c r="N96" s="615"/>
      <c r="O96" s="590"/>
      <c r="P96" s="590"/>
      <c r="Q96" s="579"/>
    </row>
    <row r="97" spans="1:31" s="6" customFormat="1" ht="23.25" customHeight="1">
      <c r="A97" s="574" t="s">
        <v>280</v>
      </c>
      <c r="B97" s="574" t="s">
        <v>390</v>
      </c>
      <c r="C97" s="611" t="s">
        <v>147</v>
      </c>
      <c r="D97" s="588" t="s">
        <v>148</v>
      </c>
      <c r="E97" s="588"/>
      <c r="F97" s="589" t="s">
        <v>149</v>
      </c>
      <c r="G97" s="590">
        <v>36</v>
      </c>
      <c r="H97" s="590"/>
      <c r="I97" s="615"/>
      <c r="J97" s="590"/>
      <c r="K97" s="590"/>
      <c r="L97" s="615"/>
      <c r="M97" s="590"/>
      <c r="N97" s="615"/>
      <c r="O97" s="590"/>
      <c r="P97" s="590"/>
      <c r="Q97" s="579"/>
    </row>
    <row r="98" spans="1:31" s="6" customFormat="1" ht="23.25" customHeight="1">
      <c r="A98" s="574" t="s">
        <v>284</v>
      </c>
      <c r="B98" s="574" t="s">
        <v>390</v>
      </c>
      <c r="C98" s="611" t="s">
        <v>160</v>
      </c>
      <c r="D98" s="588" t="s">
        <v>161</v>
      </c>
      <c r="E98" s="588" t="s">
        <v>162</v>
      </c>
      <c r="F98" s="589" t="s">
        <v>163</v>
      </c>
      <c r="G98" s="590">
        <v>1093</v>
      </c>
      <c r="H98" s="590"/>
      <c r="I98" s="615"/>
      <c r="J98" s="590"/>
      <c r="K98" s="590"/>
      <c r="L98" s="615"/>
      <c r="M98" s="590"/>
      <c r="N98" s="615"/>
      <c r="O98" s="590"/>
      <c r="P98" s="590"/>
      <c r="Q98" s="579"/>
    </row>
    <row r="99" spans="1:31" s="6" customFormat="1" ht="23.25" customHeight="1">
      <c r="A99" s="574" t="s">
        <v>283</v>
      </c>
      <c r="B99" s="574" t="s">
        <v>390</v>
      </c>
      <c r="C99" s="611" t="s">
        <v>156</v>
      </c>
      <c r="D99" s="588" t="s">
        <v>157</v>
      </c>
      <c r="E99" s="588" t="s">
        <v>158</v>
      </c>
      <c r="F99" s="589" t="s">
        <v>159</v>
      </c>
      <c r="G99" s="590">
        <v>0.78</v>
      </c>
      <c r="H99" s="590"/>
      <c r="I99" s="615"/>
      <c r="J99" s="590"/>
      <c r="K99" s="590"/>
      <c r="L99" s="615"/>
      <c r="M99" s="590"/>
      <c r="N99" s="615"/>
      <c r="O99" s="590"/>
      <c r="P99" s="590"/>
      <c r="Q99" s="579"/>
    </row>
    <row r="100" spans="1:31" s="6" customFormat="1" ht="23.25" customHeight="1">
      <c r="A100" s="574" t="s">
        <v>329</v>
      </c>
      <c r="B100" s="574" t="s">
        <v>390</v>
      </c>
      <c r="C100" s="611" t="s">
        <v>247</v>
      </c>
      <c r="D100" s="588" t="s">
        <v>244</v>
      </c>
      <c r="E100" s="588" t="s">
        <v>248</v>
      </c>
      <c r="F100" s="589" t="s">
        <v>246</v>
      </c>
      <c r="G100" s="590" t="e">
        <f>#REF!</f>
        <v>#REF!</v>
      </c>
      <c r="H100" s="590"/>
      <c r="I100" s="615"/>
      <c r="J100" s="590"/>
      <c r="K100" s="590"/>
      <c r="L100" s="615"/>
      <c r="M100" s="590"/>
      <c r="N100" s="615"/>
      <c r="O100" s="590"/>
      <c r="P100" s="590"/>
      <c r="Q100" s="579"/>
      <c r="AE100" s="6">
        <f>L100</f>
        <v>0</v>
      </c>
    </row>
    <row r="101" spans="1:31" s="6" customFormat="1" ht="23.25" customHeight="1">
      <c r="A101" s="574" t="s">
        <v>545</v>
      </c>
      <c r="B101" s="574" t="s">
        <v>390</v>
      </c>
      <c r="C101" s="611" t="s">
        <v>546</v>
      </c>
      <c r="D101" s="588" t="s">
        <v>547</v>
      </c>
      <c r="E101" s="588" t="s">
        <v>548</v>
      </c>
      <c r="F101" s="589" t="s">
        <v>203</v>
      </c>
      <c r="G101" s="590">
        <v>1</v>
      </c>
      <c r="H101" s="590"/>
      <c r="I101" s="615"/>
      <c r="J101" s="590"/>
      <c r="K101" s="590"/>
      <c r="L101" s="615"/>
      <c r="M101" s="590"/>
      <c r="N101" s="615"/>
      <c r="O101" s="590"/>
      <c r="P101" s="590"/>
      <c r="Q101" s="579"/>
    </row>
    <row r="102" spans="1:31" s="6" customFormat="1" ht="23.25" customHeight="1">
      <c r="A102" s="574"/>
      <c r="B102" s="574" t="s">
        <v>549</v>
      </c>
      <c r="C102" s="611"/>
      <c r="D102" s="588" t="s">
        <v>550</v>
      </c>
      <c r="E102" s="588"/>
      <c r="F102" s="589"/>
      <c r="G102" s="590"/>
      <c r="H102" s="590"/>
      <c r="I102" s="615"/>
      <c r="J102" s="590"/>
      <c r="K102" s="590"/>
      <c r="L102" s="615"/>
      <c r="M102" s="590"/>
      <c r="N102" s="615"/>
      <c r="O102" s="590"/>
      <c r="P102" s="590"/>
      <c r="Q102" s="579"/>
      <c r="AC102" s="6">
        <f>TRUNC(AE102*옵션!$B$36/100,1)</f>
        <v>0</v>
      </c>
      <c r="AD102" s="6">
        <f>TRUNC(SUM(L96:L100))</f>
        <v>0</v>
      </c>
      <c r="AE102" s="6">
        <f>TRUNC(SUM(AE96:AE101))</f>
        <v>0</v>
      </c>
    </row>
    <row r="103" spans="1:31" s="6" customFormat="1" ht="23.25" customHeight="1">
      <c r="A103" s="574"/>
      <c r="B103" s="574"/>
      <c r="C103" s="611"/>
      <c r="D103" s="588"/>
      <c r="E103" s="588"/>
      <c r="F103" s="589"/>
      <c r="G103" s="590"/>
      <c r="H103" s="590"/>
      <c r="I103" s="615"/>
      <c r="J103" s="590"/>
      <c r="K103" s="590"/>
      <c r="L103" s="615"/>
      <c r="M103" s="590"/>
      <c r="N103" s="615"/>
      <c r="O103" s="590"/>
      <c r="P103" s="590"/>
      <c r="Q103" s="579"/>
    </row>
    <row r="104" spans="1:31" s="6" customFormat="1" ht="23.25" customHeight="1">
      <c r="A104" s="574" t="s">
        <v>596</v>
      </c>
      <c r="B104" s="574" t="s">
        <v>557</v>
      </c>
      <c r="C104" s="611" t="s">
        <v>597</v>
      </c>
      <c r="D104" s="586" t="s">
        <v>595</v>
      </c>
      <c r="E104" s="587"/>
      <c r="F104" s="589"/>
      <c r="G104" s="590"/>
      <c r="H104" s="590"/>
      <c r="I104" s="615"/>
      <c r="J104" s="590"/>
      <c r="K104" s="590"/>
      <c r="L104" s="615"/>
      <c r="M104" s="590"/>
      <c r="N104" s="615"/>
      <c r="O104" s="590"/>
      <c r="P104" s="590"/>
      <c r="Q104" s="579"/>
    </row>
    <row r="105" spans="1:31" s="6" customFormat="1" ht="23.25" customHeight="1">
      <c r="A105" s="574" t="s">
        <v>330</v>
      </c>
      <c r="B105" s="574" t="s">
        <v>395</v>
      </c>
      <c r="C105" s="611" t="s">
        <v>249</v>
      </c>
      <c r="D105" s="588" t="s">
        <v>244</v>
      </c>
      <c r="E105" s="588" t="s">
        <v>250</v>
      </c>
      <c r="F105" s="589" t="s">
        <v>246</v>
      </c>
      <c r="G105" s="590" t="e">
        <f>#REF!</f>
        <v>#REF!</v>
      </c>
      <c r="H105" s="590"/>
      <c r="I105" s="615"/>
      <c r="J105" s="590"/>
      <c r="K105" s="590"/>
      <c r="L105" s="615"/>
      <c r="M105" s="590"/>
      <c r="N105" s="615"/>
      <c r="O105" s="590"/>
      <c r="P105" s="590"/>
      <c r="Q105" s="579"/>
      <c r="AE105" s="6">
        <f>L105</f>
        <v>0</v>
      </c>
    </row>
    <row r="106" spans="1:31" s="6" customFormat="1" ht="23.25" customHeight="1">
      <c r="A106" s="574" t="s">
        <v>545</v>
      </c>
      <c r="B106" s="574" t="s">
        <v>395</v>
      </c>
      <c r="C106" s="611" t="s">
        <v>546</v>
      </c>
      <c r="D106" s="588" t="s">
        <v>547</v>
      </c>
      <c r="E106" s="588" t="s">
        <v>548</v>
      </c>
      <c r="F106" s="589" t="s">
        <v>203</v>
      </c>
      <c r="G106" s="590">
        <v>1</v>
      </c>
      <c r="H106" s="590"/>
      <c r="I106" s="615"/>
      <c r="J106" s="590"/>
      <c r="K106" s="590"/>
      <c r="L106" s="615"/>
      <c r="M106" s="590"/>
      <c r="N106" s="615"/>
      <c r="O106" s="590"/>
      <c r="P106" s="590"/>
      <c r="Q106" s="579"/>
    </row>
    <row r="107" spans="1:31" s="6" customFormat="1" ht="23.25" customHeight="1">
      <c r="A107" s="574"/>
      <c r="B107" s="574" t="s">
        <v>549</v>
      </c>
      <c r="C107" s="611"/>
      <c r="D107" s="588" t="s">
        <v>550</v>
      </c>
      <c r="E107" s="588"/>
      <c r="F107" s="589"/>
      <c r="G107" s="590"/>
      <c r="H107" s="590"/>
      <c r="I107" s="615"/>
      <c r="J107" s="590"/>
      <c r="K107" s="590"/>
      <c r="L107" s="615"/>
      <c r="M107" s="590"/>
      <c r="N107" s="615"/>
      <c r="O107" s="590"/>
      <c r="P107" s="590"/>
      <c r="Q107" s="579"/>
      <c r="AC107" s="6">
        <f>TRUNC(AE107*옵션!$B$36/100,1)</f>
        <v>0</v>
      </c>
      <c r="AD107" s="6">
        <f>TRUNC(SUM(L104:L105))</f>
        <v>0</v>
      </c>
      <c r="AE107" s="6">
        <f>TRUNC(SUM(AE104:AE106))</f>
        <v>0</v>
      </c>
    </row>
    <row r="108" spans="1:31" s="6" customFormat="1" ht="23.25" customHeight="1">
      <c r="A108" s="574"/>
      <c r="B108" s="574"/>
      <c r="C108" s="611"/>
      <c r="D108" s="588"/>
      <c r="E108" s="588"/>
      <c r="F108" s="589"/>
      <c r="G108" s="590"/>
      <c r="H108" s="590"/>
      <c r="I108" s="615"/>
      <c r="J108" s="590"/>
      <c r="K108" s="590"/>
      <c r="L108" s="615"/>
      <c r="M108" s="590"/>
      <c r="N108" s="615"/>
      <c r="O108" s="590"/>
      <c r="P108" s="590"/>
      <c r="Q108" s="579"/>
    </row>
    <row r="109" spans="1:31" s="6" customFormat="1" ht="23.25" customHeight="1">
      <c r="A109" s="574" t="s">
        <v>599</v>
      </c>
      <c r="B109" s="574" t="s">
        <v>557</v>
      </c>
      <c r="C109" s="611" t="s">
        <v>600</v>
      </c>
      <c r="D109" s="586" t="s">
        <v>598</v>
      </c>
      <c r="E109" s="587"/>
      <c r="F109" s="589"/>
      <c r="G109" s="590"/>
      <c r="H109" s="590"/>
      <c r="I109" s="615"/>
      <c r="J109" s="590"/>
      <c r="K109" s="590"/>
      <c r="L109" s="615"/>
      <c r="M109" s="590"/>
      <c r="N109" s="615"/>
      <c r="O109" s="590"/>
      <c r="P109" s="590"/>
      <c r="Q109" s="579"/>
    </row>
    <row r="110" spans="1:31" s="6" customFormat="1" ht="23.25" customHeight="1">
      <c r="A110" s="574" t="s">
        <v>327</v>
      </c>
      <c r="B110" s="574" t="s">
        <v>400</v>
      </c>
      <c r="C110" s="611" t="s">
        <v>239</v>
      </c>
      <c r="D110" s="588" t="s">
        <v>240</v>
      </c>
      <c r="E110" s="588" t="s">
        <v>241</v>
      </c>
      <c r="F110" s="589" t="s">
        <v>242</v>
      </c>
      <c r="G110" s="590">
        <v>16.8</v>
      </c>
      <c r="H110" s="590"/>
      <c r="I110" s="615"/>
      <c r="J110" s="590"/>
      <c r="K110" s="590"/>
      <c r="L110" s="615"/>
      <c r="M110" s="590"/>
      <c r="N110" s="615"/>
      <c r="O110" s="590"/>
      <c r="P110" s="590"/>
      <c r="Q110" s="579"/>
    </row>
    <row r="111" spans="1:31" s="6" customFormat="1" ht="23.25" customHeight="1">
      <c r="A111" s="574" t="s">
        <v>285</v>
      </c>
      <c r="B111" s="574" t="s">
        <v>400</v>
      </c>
      <c r="C111" s="611" t="s">
        <v>164</v>
      </c>
      <c r="D111" s="588" t="s">
        <v>165</v>
      </c>
      <c r="E111" s="588" t="s">
        <v>166</v>
      </c>
      <c r="F111" s="589" t="s">
        <v>91</v>
      </c>
      <c r="G111" s="590">
        <v>1</v>
      </c>
      <c r="H111" s="590"/>
      <c r="I111" s="615"/>
      <c r="J111" s="590"/>
      <c r="K111" s="590"/>
      <c r="L111" s="615"/>
      <c r="M111" s="590"/>
      <c r="N111" s="615"/>
      <c r="O111" s="590"/>
      <c r="P111" s="590"/>
      <c r="Q111" s="579"/>
    </row>
    <row r="112" spans="1:31" s="6" customFormat="1" ht="23.25" customHeight="1">
      <c r="A112" s="574" t="s">
        <v>329</v>
      </c>
      <c r="B112" s="574" t="s">
        <v>400</v>
      </c>
      <c r="C112" s="611" t="s">
        <v>247</v>
      </c>
      <c r="D112" s="588" t="s">
        <v>244</v>
      </c>
      <c r="E112" s="588" t="s">
        <v>248</v>
      </c>
      <c r="F112" s="589" t="s">
        <v>246</v>
      </c>
      <c r="G112" s="590" t="e">
        <f>#REF!</f>
        <v>#REF!</v>
      </c>
      <c r="H112" s="590"/>
      <c r="I112" s="615"/>
      <c r="J112" s="590"/>
      <c r="K112" s="590"/>
      <c r="L112" s="615"/>
      <c r="M112" s="590"/>
      <c r="N112" s="615"/>
      <c r="O112" s="590"/>
      <c r="P112" s="590"/>
      <c r="Q112" s="579"/>
      <c r="AE112" s="6">
        <f>L112</f>
        <v>0</v>
      </c>
    </row>
    <row r="113" spans="1:31" s="6" customFormat="1" ht="23.25" customHeight="1">
      <c r="A113" s="574" t="s">
        <v>332</v>
      </c>
      <c r="B113" s="574" t="s">
        <v>400</v>
      </c>
      <c r="C113" s="611" t="s">
        <v>253</v>
      </c>
      <c r="D113" s="588" t="s">
        <v>244</v>
      </c>
      <c r="E113" s="588" t="s">
        <v>254</v>
      </c>
      <c r="F113" s="589" t="s">
        <v>246</v>
      </c>
      <c r="G113" s="590" t="e">
        <f>#REF!</f>
        <v>#REF!</v>
      </c>
      <c r="H113" s="590"/>
      <c r="I113" s="615"/>
      <c r="J113" s="590"/>
      <c r="K113" s="590"/>
      <c r="L113" s="615"/>
      <c r="M113" s="590"/>
      <c r="N113" s="615"/>
      <c r="O113" s="590"/>
      <c r="P113" s="590"/>
      <c r="Q113" s="579"/>
      <c r="AE113" s="6">
        <f>L113</f>
        <v>0</v>
      </c>
    </row>
    <row r="114" spans="1:31" s="6" customFormat="1" ht="23.25" customHeight="1">
      <c r="A114" s="574" t="s">
        <v>545</v>
      </c>
      <c r="B114" s="574" t="s">
        <v>400</v>
      </c>
      <c r="C114" s="611" t="s">
        <v>546</v>
      </c>
      <c r="D114" s="588" t="s">
        <v>547</v>
      </c>
      <c r="E114" s="588" t="s">
        <v>548</v>
      </c>
      <c r="F114" s="589" t="s">
        <v>203</v>
      </c>
      <c r="G114" s="590">
        <v>1</v>
      </c>
      <c r="H114" s="590"/>
      <c r="I114" s="615"/>
      <c r="J114" s="590"/>
      <c r="K114" s="590"/>
      <c r="L114" s="615"/>
      <c r="M114" s="590"/>
      <c r="N114" s="615"/>
      <c r="O114" s="590"/>
      <c r="P114" s="590"/>
      <c r="Q114" s="579"/>
    </row>
    <row r="115" spans="1:31" s="6" customFormat="1" ht="23.25" customHeight="1">
      <c r="A115" s="574"/>
      <c r="B115" s="574" t="s">
        <v>549</v>
      </c>
      <c r="C115" s="611"/>
      <c r="D115" s="588" t="s">
        <v>550</v>
      </c>
      <c r="E115" s="588"/>
      <c r="F115" s="589"/>
      <c r="G115" s="590"/>
      <c r="H115" s="590"/>
      <c r="I115" s="615"/>
      <c r="J115" s="590"/>
      <c r="K115" s="590"/>
      <c r="L115" s="615"/>
      <c r="M115" s="590"/>
      <c r="N115" s="615"/>
      <c r="O115" s="590"/>
      <c r="P115" s="590"/>
      <c r="Q115" s="579"/>
      <c r="AC115" s="6">
        <f>TRUNC(AE115*옵션!$B$36/100,1)</f>
        <v>0</v>
      </c>
      <c r="AD115" s="6">
        <f>TRUNC(SUM(L109:L113))</f>
        <v>0</v>
      </c>
      <c r="AE115" s="6">
        <f>TRUNC(SUM(AE109:AE114))</f>
        <v>0</v>
      </c>
    </row>
    <row r="116" spans="1:31" s="6" customFormat="1" ht="23.25" customHeight="1">
      <c r="A116" s="574"/>
      <c r="B116" s="574"/>
      <c r="C116" s="611"/>
      <c r="D116" s="588"/>
      <c r="E116" s="588"/>
      <c r="F116" s="589"/>
      <c r="G116" s="590"/>
      <c r="H116" s="590"/>
      <c r="I116" s="615"/>
      <c r="J116" s="590"/>
      <c r="K116" s="590"/>
      <c r="L116" s="615"/>
      <c r="M116" s="590"/>
      <c r="N116" s="615"/>
      <c r="O116" s="590"/>
      <c r="P116" s="590"/>
      <c r="Q116" s="579"/>
    </row>
    <row r="117" spans="1:31" s="6" customFormat="1" ht="23.25" customHeight="1">
      <c r="A117" s="574" t="s">
        <v>602</v>
      </c>
      <c r="B117" s="574" t="s">
        <v>557</v>
      </c>
      <c r="C117" s="611" t="s">
        <v>603</v>
      </c>
      <c r="D117" s="586" t="s">
        <v>601</v>
      </c>
      <c r="E117" s="587"/>
      <c r="F117" s="589"/>
      <c r="G117" s="590"/>
      <c r="H117" s="590"/>
      <c r="I117" s="615"/>
      <c r="J117" s="590"/>
      <c r="K117" s="590"/>
      <c r="L117" s="615"/>
      <c r="M117" s="590"/>
      <c r="N117" s="615"/>
      <c r="O117" s="590"/>
      <c r="P117" s="590"/>
      <c r="Q117" s="579"/>
    </row>
    <row r="118" spans="1:31" s="6" customFormat="1" ht="23.25" customHeight="1">
      <c r="A118" s="574" t="s">
        <v>259</v>
      </c>
      <c r="B118" s="574" t="s">
        <v>405</v>
      </c>
      <c r="C118" s="611" t="s">
        <v>94</v>
      </c>
      <c r="D118" s="588" t="s">
        <v>95</v>
      </c>
      <c r="E118" s="588" t="s">
        <v>96</v>
      </c>
      <c r="F118" s="589" t="s">
        <v>91</v>
      </c>
      <c r="G118" s="590">
        <v>1</v>
      </c>
      <c r="H118" s="590"/>
      <c r="I118" s="615"/>
      <c r="J118" s="590"/>
      <c r="K118" s="590"/>
      <c r="L118" s="615"/>
      <c r="M118" s="590"/>
      <c r="N118" s="615"/>
      <c r="O118" s="590"/>
      <c r="P118" s="590"/>
      <c r="Q118" s="579"/>
    </row>
    <row r="119" spans="1:31" s="6" customFormat="1" ht="23.25" customHeight="1">
      <c r="A119" s="574" t="s">
        <v>328</v>
      </c>
      <c r="B119" s="574" t="s">
        <v>405</v>
      </c>
      <c r="C119" s="611" t="s">
        <v>243</v>
      </c>
      <c r="D119" s="588" t="s">
        <v>244</v>
      </c>
      <c r="E119" s="588" t="s">
        <v>245</v>
      </c>
      <c r="F119" s="589" t="s">
        <v>246</v>
      </c>
      <c r="G119" s="590" t="e">
        <f>#REF!</f>
        <v>#REF!</v>
      </c>
      <c r="H119" s="590"/>
      <c r="I119" s="615"/>
      <c r="J119" s="590"/>
      <c r="K119" s="590"/>
      <c r="L119" s="615"/>
      <c r="M119" s="590"/>
      <c r="N119" s="615"/>
      <c r="O119" s="590"/>
      <c r="P119" s="590"/>
      <c r="Q119" s="579"/>
      <c r="AE119" s="6">
        <f>L119</f>
        <v>0</v>
      </c>
    </row>
    <row r="120" spans="1:31" s="6" customFormat="1" ht="23.25" customHeight="1">
      <c r="A120" s="574" t="s">
        <v>545</v>
      </c>
      <c r="B120" s="574" t="s">
        <v>405</v>
      </c>
      <c r="C120" s="611" t="s">
        <v>546</v>
      </c>
      <c r="D120" s="588" t="s">
        <v>547</v>
      </c>
      <c r="E120" s="588" t="s">
        <v>548</v>
      </c>
      <c r="F120" s="589" t="s">
        <v>203</v>
      </c>
      <c r="G120" s="590">
        <v>1</v>
      </c>
      <c r="H120" s="590"/>
      <c r="I120" s="615"/>
      <c r="J120" s="590"/>
      <c r="K120" s="590"/>
      <c r="L120" s="615"/>
      <c r="M120" s="590"/>
      <c r="N120" s="615"/>
      <c r="O120" s="590"/>
      <c r="P120" s="590"/>
      <c r="Q120" s="579"/>
    </row>
    <row r="121" spans="1:31" s="6" customFormat="1" ht="23.25" customHeight="1">
      <c r="A121" s="574"/>
      <c r="B121" s="574" t="s">
        <v>549</v>
      </c>
      <c r="C121" s="611"/>
      <c r="D121" s="588" t="s">
        <v>550</v>
      </c>
      <c r="E121" s="588"/>
      <c r="F121" s="589"/>
      <c r="G121" s="590"/>
      <c r="H121" s="590"/>
      <c r="I121" s="615"/>
      <c r="J121" s="590"/>
      <c r="K121" s="590"/>
      <c r="L121" s="615"/>
      <c r="M121" s="590"/>
      <c r="N121" s="615"/>
      <c r="O121" s="590"/>
      <c r="P121" s="590"/>
      <c r="Q121" s="579"/>
      <c r="AC121" s="6">
        <f>TRUNC(AE121*옵션!$B$36/100,1)</f>
        <v>0</v>
      </c>
      <c r="AD121" s="6">
        <f>TRUNC(SUM(L117:L119))</f>
        <v>0</v>
      </c>
      <c r="AE121" s="6">
        <f>TRUNC(SUM(AE117:AE120))</f>
        <v>0</v>
      </c>
    </row>
    <row r="122" spans="1:31" s="6" customFormat="1" ht="23.25" customHeight="1">
      <c r="A122" s="574"/>
      <c r="B122" s="574"/>
      <c r="C122" s="611"/>
      <c r="D122" s="588"/>
      <c r="E122" s="588"/>
      <c r="F122" s="589"/>
      <c r="G122" s="590"/>
      <c r="H122" s="590"/>
      <c r="I122" s="615"/>
      <c r="J122" s="590"/>
      <c r="K122" s="590"/>
      <c r="L122" s="615"/>
      <c r="M122" s="590"/>
      <c r="N122" s="615"/>
      <c r="O122" s="590"/>
      <c r="P122" s="590"/>
      <c r="Q122" s="579"/>
    </row>
    <row r="123" spans="1:31" s="6" customFormat="1" ht="23.25" customHeight="1">
      <c r="A123" s="574" t="s">
        <v>605</v>
      </c>
      <c r="B123" s="574" t="s">
        <v>557</v>
      </c>
      <c r="C123" s="611" t="s">
        <v>606</v>
      </c>
      <c r="D123" s="586" t="s">
        <v>604</v>
      </c>
      <c r="E123" s="587"/>
      <c r="F123" s="589"/>
      <c r="G123" s="590"/>
      <c r="H123" s="590"/>
      <c r="I123" s="615"/>
      <c r="J123" s="590"/>
      <c r="K123" s="590"/>
      <c r="L123" s="615"/>
      <c r="M123" s="590"/>
      <c r="N123" s="615"/>
      <c r="O123" s="590"/>
      <c r="P123" s="590"/>
      <c r="Q123" s="579"/>
    </row>
    <row r="124" spans="1:31" s="6" customFormat="1" ht="23.25" customHeight="1">
      <c r="A124" s="574" t="s">
        <v>260</v>
      </c>
      <c r="B124" s="574" t="s">
        <v>408</v>
      </c>
      <c r="C124" s="611" t="s">
        <v>97</v>
      </c>
      <c r="D124" s="588" t="s">
        <v>95</v>
      </c>
      <c r="E124" s="588" t="s">
        <v>98</v>
      </c>
      <c r="F124" s="589" t="s">
        <v>91</v>
      </c>
      <c r="G124" s="590">
        <v>1</v>
      </c>
      <c r="H124" s="590"/>
      <c r="I124" s="615"/>
      <c r="J124" s="590"/>
      <c r="K124" s="590"/>
      <c r="L124" s="615"/>
      <c r="M124" s="590"/>
      <c r="N124" s="615"/>
      <c r="O124" s="590"/>
      <c r="P124" s="590"/>
      <c r="Q124" s="579"/>
    </row>
    <row r="125" spans="1:31" s="6" customFormat="1" ht="23.25" customHeight="1">
      <c r="A125" s="574" t="s">
        <v>328</v>
      </c>
      <c r="B125" s="574" t="s">
        <v>408</v>
      </c>
      <c r="C125" s="611" t="s">
        <v>243</v>
      </c>
      <c r="D125" s="588" t="s">
        <v>244</v>
      </c>
      <c r="E125" s="588" t="s">
        <v>245</v>
      </c>
      <c r="F125" s="589" t="s">
        <v>246</v>
      </c>
      <c r="G125" s="590" t="e">
        <f>#REF!</f>
        <v>#REF!</v>
      </c>
      <c r="H125" s="590"/>
      <c r="I125" s="615"/>
      <c r="J125" s="590"/>
      <c r="K125" s="590"/>
      <c r="L125" s="615"/>
      <c r="M125" s="590"/>
      <c r="N125" s="615"/>
      <c r="O125" s="590"/>
      <c r="P125" s="590"/>
      <c r="Q125" s="579"/>
      <c r="AE125" s="6">
        <f>L125</f>
        <v>0</v>
      </c>
    </row>
    <row r="126" spans="1:31" s="6" customFormat="1" ht="23.25" customHeight="1">
      <c r="A126" s="574" t="s">
        <v>545</v>
      </c>
      <c r="B126" s="574" t="s">
        <v>408</v>
      </c>
      <c r="C126" s="611" t="s">
        <v>546</v>
      </c>
      <c r="D126" s="588" t="s">
        <v>547</v>
      </c>
      <c r="E126" s="588" t="s">
        <v>548</v>
      </c>
      <c r="F126" s="589" t="s">
        <v>203</v>
      </c>
      <c r="G126" s="590">
        <v>1</v>
      </c>
      <c r="H126" s="590"/>
      <c r="I126" s="615"/>
      <c r="J126" s="590"/>
      <c r="K126" s="590"/>
      <c r="L126" s="615"/>
      <c r="M126" s="590"/>
      <c r="N126" s="615"/>
      <c r="O126" s="590"/>
      <c r="P126" s="590"/>
      <c r="Q126" s="579"/>
    </row>
    <row r="127" spans="1:31" s="6" customFormat="1" ht="23.25" customHeight="1">
      <c r="A127" s="574"/>
      <c r="B127" s="574" t="s">
        <v>549</v>
      </c>
      <c r="C127" s="611"/>
      <c r="D127" s="588" t="s">
        <v>550</v>
      </c>
      <c r="E127" s="588"/>
      <c r="F127" s="589"/>
      <c r="G127" s="590"/>
      <c r="H127" s="590"/>
      <c r="I127" s="615"/>
      <c r="J127" s="590"/>
      <c r="K127" s="590"/>
      <c r="L127" s="615"/>
      <c r="M127" s="590"/>
      <c r="N127" s="615"/>
      <c r="O127" s="590"/>
      <c r="P127" s="590"/>
      <c r="Q127" s="579"/>
      <c r="AC127" s="6">
        <f>TRUNC(AE127*옵션!$B$36/100,1)</f>
        <v>0</v>
      </c>
      <c r="AD127" s="6">
        <f>TRUNC(SUM(L123:L125))</f>
        <v>0</v>
      </c>
      <c r="AE127" s="6">
        <f>TRUNC(SUM(AE123:AE126))</f>
        <v>0</v>
      </c>
    </row>
    <row r="128" spans="1:31" s="6" customFormat="1" ht="23.25" customHeight="1">
      <c r="A128" s="574"/>
      <c r="B128" s="574"/>
      <c r="C128" s="611"/>
      <c r="D128" s="588"/>
      <c r="E128" s="588"/>
      <c r="F128" s="589"/>
      <c r="G128" s="590"/>
      <c r="H128" s="590"/>
      <c r="I128" s="615"/>
      <c r="J128" s="590"/>
      <c r="K128" s="590"/>
      <c r="L128" s="615"/>
      <c r="M128" s="590"/>
      <c r="N128" s="615"/>
      <c r="O128" s="590"/>
      <c r="P128" s="590"/>
      <c r="Q128" s="579"/>
    </row>
    <row r="129" spans="1:31" s="6" customFormat="1" ht="23.25" customHeight="1">
      <c r="A129" s="574" t="s">
        <v>608</v>
      </c>
      <c r="B129" s="574" t="s">
        <v>557</v>
      </c>
      <c r="C129" s="611" t="s">
        <v>609</v>
      </c>
      <c r="D129" s="586" t="s">
        <v>607</v>
      </c>
      <c r="E129" s="587"/>
      <c r="F129" s="589"/>
      <c r="G129" s="590"/>
      <c r="H129" s="590"/>
      <c r="I129" s="615"/>
      <c r="J129" s="590"/>
      <c r="K129" s="590"/>
      <c r="L129" s="615"/>
      <c r="M129" s="590"/>
      <c r="N129" s="615"/>
      <c r="O129" s="590"/>
      <c r="P129" s="590"/>
      <c r="Q129" s="579"/>
    </row>
    <row r="130" spans="1:31" s="6" customFormat="1" ht="23.25" customHeight="1">
      <c r="A130" s="574" t="s">
        <v>261</v>
      </c>
      <c r="B130" s="574" t="s">
        <v>411</v>
      </c>
      <c r="C130" s="611" t="s">
        <v>99</v>
      </c>
      <c r="D130" s="588" t="s">
        <v>95</v>
      </c>
      <c r="E130" s="588" t="s">
        <v>100</v>
      </c>
      <c r="F130" s="589" t="s">
        <v>91</v>
      </c>
      <c r="G130" s="590">
        <v>1</v>
      </c>
      <c r="H130" s="590"/>
      <c r="I130" s="615"/>
      <c r="J130" s="590"/>
      <c r="K130" s="590"/>
      <c r="L130" s="615"/>
      <c r="M130" s="590"/>
      <c r="N130" s="615"/>
      <c r="O130" s="590"/>
      <c r="P130" s="590"/>
      <c r="Q130" s="579"/>
    </row>
    <row r="131" spans="1:31" s="6" customFormat="1" ht="23.25" customHeight="1">
      <c r="A131" s="574" t="s">
        <v>328</v>
      </c>
      <c r="B131" s="574" t="s">
        <v>411</v>
      </c>
      <c r="C131" s="611" t="s">
        <v>243</v>
      </c>
      <c r="D131" s="588" t="s">
        <v>244</v>
      </c>
      <c r="E131" s="588" t="s">
        <v>245</v>
      </c>
      <c r="F131" s="589" t="s">
        <v>246</v>
      </c>
      <c r="G131" s="590" t="e">
        <f>#REF!</f>
        <v>#REF!</v>
      </c>
      <c r="H131" s="590"/>
      <c r="I131" s="615"/>
      <c r="J131" s="590"/>
      <c r="K131" s="590"/>
      <c r="L131" s="615"/>
      <c r="M131" s="590"/>
      <c r="N131" s="615"/>
      <c r="O131" s="590"/>
      <c r="P131" s="590"/>
      <c r="Q131" s="579"/>
      <c r="AE131" s="6">
        <f>L131</f>
        <v>0</v>
      </c>
    </row>
    <row r="132" spans="1:31" s="6" customFormat="1" ht="23.25" customHeight="1">
      <c r="A132" s="574" t="s">
        <v>545</v>
      </c>
      <c r="B132" s="574" t="s">
        <v>411</v>
      </c>
      <c r="C132" s="611" t="s">
        <v>546</v>
      </c>
      <c r="D132" s="588" t="s">
        <v>547</v>
      </c>
      <c r="E132" s="588" t="s">
        <v>548</v>
      </c>
      <c r="F132" s="589" t="s">
        <v>203</v>
      </c>
      <c r="G132" s="590">
        <v>1</v>
      </c>
      <c r="H132" s="590"/>
      <c r="I132" s="615"/>
      <c r="J132" s="590"/>
      <c r="K132" s="590"/>
      <c r="L132" s="615"/>
      <c r="M132" s="590"/>
      <c r="N132" s="615"/>
      <c r="O132" s="590"/>
      <c r="P132" s="590"/>
      <c r="Q132" s="579"/>
    </row>
    <row r="133" spans="1:31" s="6" customFormat="1" ht="23.25" customHeight="1">
      <c r="A133" s="574"/>
      <c r="B133" s="574" t="s">
        <v>549</v>
      </c>
      <c r="C133" s="611"/>
      <c r="D133" s="588" t="s">
        <v>550</v>
      </c>
      <c r="E133" s="588"/>
      <c r="F133" s="589"/>
      <c r="G133" s="590"/>
      <c r="H133" s="590"/>
      <c r="I133" s="615"/>
      <c r="J133" s="590"/>
      <c r="K133" s="590"/>
      <c r="L133" s="615"/>
      <c r="M133" s="590"/>
      <c r="N133" s="615"/>
      <c r="O133" s="590"/>
      <c r="P133" s="590"/>
      <c r="Q133" s="579"/>
      <c r="AC133" s="6">
        <f>TRUNC(AE133*옵션!$B$36/100,1)</f>
        <v>0</v>
      </c>
      <c r="AD133" s="6">
        <f>TRUNC(SUM(L129:L131))</f>
        <v>0</v>
      </c>
      <c r="AE133" s="6">
        <f>TRUNC(SUM(AE129:AE132))</f>
        <v>0</v>
      </c>
    </row>
    <row r="134" spans="1:31" s="6" customFormat="1" ht="23.25" customHeight="1">
      <c r="A134" s="574"/>
      <c r="B134" s="574"/>
      <c r="C134" s="611"/>
      <c r="D134" s="588"/>
      <c r="E134" s="588"/>
      <c r="F134" s="589"/>
      <c r="G134" s="590"/>
      <c r="H134" s="590"/>
      <c r="I134" s="615"/>
      <c r="J134" s="590"/>
      <c r="K134" s="590"/>
      <c r="L134" s="615"/>
      <c r="M134" s="590"/>
      <c r="N134" s="615"/>
      <c r="O134" s="590"/>
      <c r="P134" s="590"/>
      <c r="Q134" s="579"/>
    </row>
    <row r="135" spans="1:31" s="6" customFormat="1" ht="23.25" customHeight="1">
      <c r="A135" s="574" t="s">
        <v>611</v>
      </c>
      <c r="B135" s="574" t="s">
        <v>557</v>
      </c>
      <c r="C135" s="611" t="s">
        <v>612</v>
      </c>
      <c r="D135" s="586" t="s">
        <v>610</v>
      </c>
      <c r="E135" s="587"/>
      <c r="F135" s="589"/>
      <c r="G135" s="590"/>
      <c r="H135" s="590"/>
      <c r="I135" s="615"/>
      <c r="J135" s="590"/>
      <c r="K135" s="590"/>
      <c r="L135" s="615"/>
      <c r="M135" s="590"/>
      <c r="N135" s="615"/>
      <c r="O135" s="590"/>
      <c r="P135" s="590"/>
      <c r="Q135" s="579"/>
    </row>
    <row r="136" spans="1:31" s="6" customFormat="1" ht="23.25" customHeight="1">
      <c r="A136" s="574" t="s">
        <v>262</v>
      </c>
      <c r="B136" s="574" t="s">
        <v>414</v>
      </c>
      <c r="C136" s="611" t="s">
        <v>101</v>
      </c>
      <c r="D136" s="588" t="s">
        <v>102</v>
      </c>
      <c r="E136" s="588" t="s">
        <v>103</v>
      </c>
      <c r="F136" s="589" t="s">
        <v>91</v>
      </c>
      <c r="G136" s="590">
        <v>1</v>
      </c>
      <c r="H136" s="590"/>
      <c r="I136" s="615"/>
      <c r="J136" s="590"/>
      <c r="K136" s="590"/>
      <c r="L136" s="615"/>
      <c r="M136" s="590"/>
      <c r="N136" s="615"/>
      <c r="O136" s="590"/>
      <c r="P136" s="590"/>
      <c r="Q136" s="579"/>
    </row>
    <row r="137" spans="1:31" s="6" customFormat="1" ht="23.25" customHeight="1">
      <c r="A137" s="574" t="s">
        <v>328</v>
      </c>
      <c r="B137" s="574" t="s">
        <v>414</v>
      </c>
      <c r="C137" s="611" t="s">
        <v>243</v>
      </c>
      <c r="D137" s="588" t="s">
        <v>244</v>
      </c>
      <c r="E137" s="588" t="s">
        <v>245</v>
      </c>
      <c r="F137" s="589" t="s">
        <v>246</v>
      </c>
      <c r="G137" s="590" t="e">
        <f>#REF!</f>
        <v>#REF!</v>
      </c>
      <c r="H137" s="590"/>
      <c r="I137" s="615"/>
      <c r="J137" s="590"/>
      <c r="K137" s="590"/>
      <c r="L137" s="615"/>
      <c r="M137" s="590"/>
      <c r="N137" s="615"/>
      <c r="O137" s="590"/>
      <c r="P137" s="590"/>
      <c r="Q137" s="579"/>
      <c r="AE137" s="6">
        <f>L137</f>
        <v>0</v>
      </c>
    </row>
    <row r="138" spans="1:31" s="6" customFormat="1" ht="23.25" customHeight="1">
      <c r="A138" s="574" t="s">
        <v>545</v>
      </c>
      <c r="B138" s="574" t="s">
        <v>414</v>
      </c>
      <c r="C138" s="611" t="s">
        <v>546</v>
      </c>
      <c r="D138" s="588" t="s">
        <v>547</v>
      </c>
      <c r="E138" s="588" t="s">
        <v>548</v>
      </c>
      <c r="F138" s="589" t="s">
        <v>203</v>
      </c>
      <c r="G138" s="590">
        <v>1</v>
      </c>
      <c r="H138" s="590"/>
      <c r="I138" s="615"/>
      <c r="J138" s="590"/>
      <c r="K138" s="590"/>
      <c r="L138" s="615"/>
      <c r="M138" s="590"/>
      <c r="N138" s="615"/>
      <c r="O138" s="590"/>
      <c r="P138" s="590"/>
      <c r="Q138" s="579"/>
    </row>
    <row r="139" spans="1:31" s="6" customFormat="1" ht="23.25" customHeight="1">
      <c r="A139" s="574"/>
      <c r="B139" s="574" t="s">
        <v>549</v>
      </c>
      <c r="C139" s="611"/>
      <c r="D139" s="588" t="s">
        <v>550</v>
      </c>
      <c r="E139" s="588"/>
      <c r="F139" s="589"/>
      <c r="G139" s="590"/>
      <c r="H139" s="590"/>
      <c r="I139" s="615"/>
      <c r="J139" s="590"/>
      <c r="K139" s="590"/>
      <c r="L139" s="615"/>
      <c r="M139" s="590"/>
      <c r="N139" s="615"/>
      <c r="O139" s="590"/>
      <c r="P139" s="590"/>
      <c r="Q139" s="579"/>
      <c r="AC139" s="6">
        <f>TRUNC(AE139*옵션!$B$36/100,1)</f>
        <v>0</v>
      </c>
      <c r="AD139" s="6">
        <f>TRUNC(SUM(L135:L137))</f>
        <v>0</v>
      </c>
      <c r="AE139" s="6">
        <f>TRUNC(SUM(AE135:AE138))</f>
        <v>0</v>
      </c>
    </row>
    <row r="140" spans="1:31" s="6" customFormat="1" ht="23.25" customHeight="1">
      <c r="A140" s="574"/>
      <c r="B140" s="574"/>
      <c r="C140" s="611"/>
      <c r="D140" s="588"/>
      <c r="E140" s="588"/>
      <c r="F140" s="589"/>
      <c r="G140" s="590"/>
      <c r="H140" s="590"/>
      <c r="I140" s="615"/>
      <c r="J140" s="590"/>
      <c r="K140" s="590"/>
      <c r="L140" s="615"/>
      <c r="M140" s="590"/>
      <c r="N140" s="615"/>
      <c r="O140" s="590"/>
      <c r="P140" s="590"/>
      <c r="Q140" s="579"/>
    </row>
    <row r="141" spans="1:31" s="6" customFormat="1" ht="23.25" customHeight="1">
      <c r="A141" s="574" t="s">
        <v>614</v>
      </c>
      <c r="B141" s="574" t="s">
        <v>557</v>
      </c>
      <c r="C141" s="611" t="s">
        <v>615</v>
      </c>
      <c r="D141" s="586" t="s">
        <v>613</v>
      </c>
      <c r="E141" s="587"/>
      <c r="F141" s="589"/>
      <c r="G141" s="590"/>
      <c r="H141" s="590"/>
      <c r="I141" s="615"/>
      <c r="J141" s="590"/>
      <c r="K141" s="590"/>
      <c r="L141" s="615"/>
      <c r="M141" s="590"/>
      <c r="N141" s="615"/>
      <c r="O141" s="590"/>
      <c r="P141" s="590"/>
      <c r="Q141" s="579"/>
    </row>
    <row r="142" spans="1:31" s="6" customFormat="1" ht="23.25" customHeight="1">
      <c r="A142" s="574" t="s">
        <v>263</v>
      </c>
      <c r="B142" s="574" t="s">
        <v>417</v>
      </c>
      <c r="C142" s="611" t="s">
        <v>104</v>
      </c>
      <c r="D142" s="588" t="s">
        <v>102</v>
      </c>
      <c r="E142" s="588" t="s">
        <v>105</v>
      </c>
      <c r="F142" s="589" t="s">
        <v>91</v>
      </c>
      <c r="G142" s="590">
        <v>1</v>
      </c>
      <c r="H142" s="590"/>
      <c r="I142" s="615"/>
      <c r="J142" s="590"/>
      <c r="K142" s="590"/>
      <c r="L142" s="615"/>
      <c r="M142" s="590"/>
      <c r="N142" s="615"/>
      <c r="O142" s="590"/>
      <c r="P142" s="590"/>
      <c r="Q142" s="579"/>
    </row>
    <row r="143" spans="1:31" s="6" customFormat="1" ht="23.25" customHeight="1">
      <c r="A143" s="574" t="s">
        <v>328</v>
      </c>
      <c r="B143" s="574" t="s">
        <v>417</v>
      </c>
      <c r="C143" s="611" t="s">
        <v>243</v>
      </c>
      <c r="D143" s="588" t="s">
        <v>244</v>
      </c>
      <c r="E143" s="588" t="s">
        <v>245</v>
      </c>
      <c r="F143" s="589" t="s">
        <v>246</v>
      </c>
      <c r="G143" s="590" t="e">
        <f>#REF!</f>
        <v>#REF!</v>
      </c>
      <c r="H143" s="590"/>
      <c r="I143" s="615"/>
      <c r="J143" s="590"/>
      <c r="K143" s="590"/>
      <c r="L143" s="615"/>
      <c r="M143" s="590"/>
      <c r="N143" s="615"/>
      <c r="O143" s="590"/>
      <c r="P143" s="590"/>
      <c r="Q143" s="579"/>
      <c r="AE143" s="6">
        <f>L143</f>
        <v>0</v>
      </c>
    </row>
    <row r="144" spans="1:31" s="6" customFormat="1" ht="23.25" customHeight="1">
      <c r="A144" s="574" t="s">
        <v>545</v>
      </c>
      <c r="B144" s="574" t="s">
        <v>417</v>
      </c>
      <c r="C144" s="611" t="s">
        <v>546</v>
      </c>
      <c r="D144" s="588" t="s">
        <v>547</v>
      </c>
      <c r="E144" s="588" t="s">
        <v>548</v>
      </c>
      <c r="F144" s="589" t="s">
        <v>203</v>
      </c>
      <c r="G144" s="590">
        <v>1</v>
      </c>
      <c r="H144" s="590"/>
      <c r="I144" s="615"/>
      <c r="J144" s="590"/>
      <c r="K144" s="590"/>
      <c r="L144" s="615"/>
      <c r="M144" s="590"/>
      <c r="N144" s="615"/>
      <c r="O144" s="590"/>
      <c r="P144" s="590"/>
      <c r="Q144" s="579"/>
    </row>
    <row r="145" spans="1:31" s="6" customFormat="1" ht="23.25" customHeight="1">
      <c r="A145" s="574"/>
      <c r="B145" s="574" t="s">
        <v>549</v>
      </c>
      <c r="C145" s="611"/>
      <c r="D145" s="588" t="s">
        <v>550</v>
      </c>
      <c r="E145" s="588"/>
      <c r="F145" s="589"/>
      <c r="G145" s="590"/>
      <c r="H145" s="590"/>
      <c r="I145" s="615"/>
      <c r="J145" s="590"/>
      <c r="K145" s="590"/>
      <c r="L145" s="615"/>
      <c r="M145" s="590"/>
      <c r="N145" s="615"/>
      <c r="O145" s="590"/>
      <c r="P145" s="590"/>
      <c r="Q145" s="579"/>
      <c r="AC145" s="6">
        <f>TRUNC(AE145*옵션!$B$36/100,1)</f>
        <v>0</v>
      </c>
      <c r="AD145" s="6">
        <f>TRUNC(SUM(L141:L143))</f>
        <v>0</v>
      </c>
      <c r="AE145" s="6">
        <f>TRUNC(SUM(AE141:AE144))</f>
        <v>0</v>
      </c>
    </row>
    <row r="146" spans="1:31" s="6" customFormat="1" ht="23.25" customHeight="1">
      <c r="A146" s="574"/>
      <c r="B146" s="574"/>
      <c r="C146" s="611"/>
      <c r="D146" s="588"/>
      <c r="E146" s="588"/>
      <c r="F146" s="589"/>
      <c r="G146" s="590"/>
      <c r="H146" s="590"/>
      <c r="I146" s="615"/>
      <c r="J146" s="590"/>
      <c r="K146" s="590"/>
      <c r="L146" s="615"/>
      <c r="M146" s="590"/>
      <c r="N146" s="615"/>
      <c r="O146" s="590"/>
      <c r="P146" s="590"/>
      <c r="Q146" s="579"/>
    </row>
    <row r="147" spans="1:31" s="6" customFormat="1" ht="23.25" customHeight="1">
      <c r="A147" s="574" t="s">
        <v>617</v>
      </c>
      <c r="B147" s="574" t="s">
        <v>557</v>
      </c>
      <c r="C147" s="611" t="s">
        <v>618</v>
      </c>
      <c r="D147" s="586" t="s">
        <v>616</v>
      </c>
      <c r="E147" s="587"/>
      <c r="F147" s="589"/>
      <c r="G147" s="590"/>
      <c r="H147" s="590"/>
      <c r="I147" s="615"/>
      <c r="J147" s="590"/>
      <c r="K147" s="590"/>
      <c r="L147" s="615"/>
      <c r="M147" s="590"/>
      <c r="N147" s="615"/>
      <c r="O147" s="590"/>
      <c r="P147" s="590"/>
      <c r="Q147" s="579"/>
    </row>
    <row r="148" spans="1:31" s="6" customFormat="1" ht="23.25" customHeight="1">
      <c r="A148" s="574" t="s">
        <v>268</v>
      </c>
      <c r="B148" s="574" t="s">
        <v>420</v>
      </c>
      <c r="C148" s="611" t="s">
        <v>115</v>
      </c>
      <c r="D148" s="588" t="s">
        <v>116</v>
      </c>
      <c r="E148" s="588" t="s">
        <v>117</v>
      </c>
      <c r="F148" s="589" t="s">
        <v>91</v>
      </c>
      <c r="G148" s="590">
        <v>1</v>
      </c>
      <c r="H148" s="590"/>
      <c r="I148" s="615"/>
      <c r="J148" s="590"/>
      <c r="K148" s="590"/>
      <c r="L148" s="615"/>
      <c r="M148" s="590"/>
      <c r="N148" s="615"/>
      <c r="O148" s="590"/>
      <c r="P148" s="590"/>
      <c r="Q148" s="579"/>
    </row>
    <row r="149" spans="1:31" s="6" customFormat="1" ht="23.25" customHeight="1">
      <c r="A149" s="574" t="s">
        <v>328</v>
      </c>
      <c r="B149" s="574" t="s">
        <v>420</v>
      </c>
      <c r="C149" s="611" t="s">
        <v>243</v>
      </c>
      <c r="D149" s="588" t="s">
        <v>244</v>
      </c>
      <c r="E149" s="588" t="s">
        <v>245</v>
      </c>
      <c r="F149" s="589" t="s">
        <v>246</v>
      </c>
      <c r="G149" s="590" t="e">
        <f>#REF!</f>
        <v>#REF!</v>
      </c>
      <c r="H149" s="590"/>
      <c r="I149" s="615"/>
      <c r="J149" s="590"/>
      <c r="K149" s="590"/>
      <c r="L149" s="615"/>
      <c r="M149" s="590"/>
      <c r="N149" s="615"/>
      <c r="O149" s="590"/>
      <c r="P149" s="590"/>
      <c r="Q149" s="579"/>
      <c r="AE149" s="6">
        <f>L149</f>
        <v>0</v>
      </c>
    </row>
    <row r="150" spans="1:31" s="6" customFormat="1" ht="23.25" customHeight="1">
      <c r="A150" s="574" t="s">
        <v>545</v>
      </c>
      <c r="B150" s="574" t="s">
        <v>420</v>
      </c>
      <c r="C150" s="611" t="s">
        <v>546</v>
      </c>
      <c r="D150" s="588" t="s">
        <v>547</v>
      </c>
      <c r="E150" s="588" t="s">
        <v>548</v>
      </c>
      <c r="F150" s="589" t="s">
        <v>203</v>
      </c>
      <c r="G150" s="590">
        <v>1</v>
      </c>
      <c r="H150" s="590"/>
      <c r="I150" s="615"/>
      <c r="J150" s="590"/>
      <c r="K150" s="590"/>
      <c r="L150" s="615"/>
      <c r="M150" s="590"/>
      <c r="N150" s="615"/>
      <c r="O150" s="590"/>
      <c r="P150" s="590"/>
      <c r="Q150" s="579"/>
    </row>
    <row r="151" spans="1:31" s="6" customFormat="1" ht="23.25" customHeight="1">
      <c r="A151" s="574"/>
      <c r="B151" s="574" t="s">
        <v>549</v>
      </c>
      <c r="C151" s="611"/>
      <c r="D151" s="588" t="s">
        <v>550</v>
      </c>
      <c r="E151" s="588"/>
      <c r="F151" s="589"/>
      <c r="G151" s="590"/>
      <c r="H151" s="590"/>
      <c r="I151" s="615"/>
      <c r="J151" s="590"/>
      <c r="K151" s="590"/>
      <c r="L151" s="615"/>
      <c r="M151" s="590"/>
      <c r="N151" s="615"/>
      <c r="O151" s="590"/>
      <c r="P151" s="590"/>
      <c r="Q151" s="579"/>
      <c r="AC151" s="6">
        <f>TRUNC(AE151*옵션!$B$36/100,1)</f>
        <v>0</v>
      </c>
      <c r="AD151" s="6">
        <f>TRUNC(SUM(L147:L149))</f>
        <v>0</v>
      </c>
      <c r="AE151" s="6">
        <f>TRUNC(SUM(AE147:AE150))</f>
        <v>0</v>
      </c>
    </row>
    <row r="152" spans="1:31" s="6" customFormat="1" ht="23.25" customHeight="1">
      <c r="A152" s="574"/>
      <c r="B152" s="574"/>
      <c r="C152" s="611"/>
      <c r="D152" s="588"/>
      <c r="E152" s="588"/>
      <c r="F152" s="589"/>
      <c r="G152" s="590"/>
      <c r="H152" s="590"/>
      <c r="I152" s="615"/>
      <c r="J152" s="590"/>
      <c r="K152" s="590"/>
      <c r="L152" s="615"/>
      <c r="M152" s="590"/>
      <c r="N152" s="615"/>
      <c r="O152" s="590"/>
      <c r="P152" s="590"/>
      <c r="Q152" s="579"/>
    </row>
    <row r="153" spans="1:31" s="6" customFormat="1" ht="23.25" customHeight="1">
      <c r="A153" s="574" t="s">
        <v>620</v>
      </c>
      <c r="B153" s="574" t="s">
        <v>557</v>
      </c>
      <c r="C153" s="611" t="s">
        <v>621</v>
      </c>
      <c r="D153" s="586" t="s">
        <v>619</v>
      </c>
      <c r="E153" s="587"/>
      <c r="F153" s="589"/>
      <c r="G153" s="590"/>
      <c r="H153" s="590"/>
      <c r="I153" s="615"/>
      <c r="J153" s="590"/>
      <c r="K153" s="590"/>
      <c r="L153" s="615"/>
      <c r="M153" s="590"/>
      <c r="N153" s="615"/>
      <c r="O153" s="590"/>
      <c r="P153" s="590"/>
      <c r="Q153" s="579"/>
    </row>
    <row r="154" spans="1:31" s="6" customFormat="1" ht="23.25" customHeight="1">
      <c r="A154" s="574" t="s">
        <v>269</v>
      </c>
      <c r="B154" s="574" t="s">
        <v>423</v>
      </c>
      <c r="C154" s="611" t="s">
        <v>118</v>
      </c>
      <c r="D154" s="588" t="s">
        <v>116</v>
      </c>
      <c r="E154" s="588" t="s">
        <v>119</v>
      </c>
      <c r="F154" s="589" t="s">
        <v>91</v>
      </c>
      <c r="G154" s="590">
        <v>1</v>
      </c>
      <c r="H154" s="590"/>
      <c r="I154" s="615"/>
      <c r="J154" s="590"/>
      <c r="K154" s="590"/>
      <c r="L154" s="615"/>
      <c r="M154" s="590"/>
      <c r="N154" s="615"/>
      <c r="O154" s="590"/>
      <c r="P154" s="590"/>
      <c r="Q154" s="579"/>
    </row>
    <row r="155" spans="1:31" s="6" customFormat="1" ht="23.25" customHeight="1">
      <c r="A155" s="574" t="s">
        <v>328</v>
      </c>
      <c r="B155" s="574" t="s">
        <v>423</v>
      </c>
      <c r="C155" s="611" t="s">
        <v>243</v>
      </c>
      <c r="D155" s="588" t="s">
        <v>244</v>
      </c>
      <c r="E155" s="588" t="s">
        <v>245</v>
      </c>
      <c r="F155" s="589" t="s">
        <v>246</v>
      </c>
      <c r="G155" s="590" t="e">
        <f>#REF!</f>
        <v>#REF!</v>
      </c>
      <c r="H155" s="590"/>
      <c r="I155" s="615"/>
      <c r="J155" s="590"/>
      <c r="K155" s="590"/>
      <c r="L155" s="615"/>
      <c r="M155" s="590"/>
      <c r="N155" s="615"/>
      <c r="O155" s="590"/>
      <c r="P155" s="590"/>
      <c r="Q155" s="579"/>
      <c r="AE155" s="6">
        <f>L155</f>
        <v>0</v>
      </c>
    </row>
    <row r="156" spans="1:31" s="6" customFormat="1" ht="23.25" customHeight="1">
      <c r="A156" s="574" t="s">
        <v>545</v>
      </c>
      <c r="B156" s="574" t="s">
        <v>423</v>
      </c>
      <c r="C156" s="611" t="s">
        <v>546</v>
      </c>
      <c r="D156" s="588" t="s">
        <v>547</v>
      </c>
      <c r="E156" s="588" t="s">
        <v>548</v>
      </c>
      <c r="F156" s="589" t="s">
        <v>203</v>
      </c>
      <c r="G156" s="590">
        <v>1</v>
      </c>
      <c r="H156" s="590"/>
      <c r="I156" s="615"/>
      <c r="J156" s="590"/>
      <c r="K156" s="590"/>
      <c r="L156" s="615"/>
      <c r="M156" s="590"/>
      <c r="N156" s="615"/>
      <c r="O156" s="590"/>
      <c r="P156" s="590"/>
      <c r="Q156" s="579"/>
    </row>
    <row r="157" spans="1:31" s="6" customFormat="1" ht="23.25" customHeight="1">
      <c r="A157" s="574"/>
      <c r="B157" s="574" t="s">
        <v>549</v>
      </c>
      <c r="C157" s="611"/>
      <c r="D157" s="588" t="s">
        <v>550</v>
      </c>
      <c r="E157" s="588"/>
      <c r="F157" s="589"/>
      <c r="G157" s="590"/>
      <c r="H157" s="590"/>
      <c r="I157" s="615"/>
      <c r="J157" s="590"/>
      <c r="K157" s="590"/>
      <c r="L157" s="615"/>
      <c r="M157" s="590"/>
      <c r="N157" s="615"/>
      <c r="O157" s="590"/>
      <c r="P157" s="590"/>
      <c r="Q157" s="579"/>
      <c r="AC157" s="6">
        <f>TRUNC(AE157*옵션!$B$36/100,1)</f>
        <v>0</v>
      </c>
      <c r="AD157" s="6">
        <f>TRUNC(SUM(L153:L155))</f>
        <v>0</v>
      </c>
      <c r="AE157" s="6">
        <f>TRUNC(SUM(AE153:AE156))</f>
        <v>0</v>
      </c>
    </row>
    <row r="158" spans="1:31" s="6" customFormat="1" ht="23.25" customHeight="1">
      <c r="A158" s="574"/>
      <c r="B158" s="574"/>
      <c r="C158" s="611"/>
      <c r="D158" s="588"/>
      <c r="E158" s="588"/>
      <c r="F158" s="589"/>
      <c r="G158" s="590"/>
      <c r="H158" s="590"/>
      <c r="I158" s="615"/>
      <c r="J158" s="590"/>
      <c r="K158" s="590"/>
      <c r="L158" s="615"/>
      <c r="M158" s="590"/>
      <c r="N158" s="615"/>
      <c r="O158" s="590"/>
      <c r="P158" s="590"/>
      <c r="Q158" s="579"/>
    </row>
    <row r="159" spans="1:31" s="6" customFormat="1" ht="23.25" customHeight="1">
      <c r="A159" s="574" t="s">
        <v>623</v>
      </c>
      <c r="B159" s="574" t="s">
        <v>557</v>
      </c>
      <c r="C159" s="611" t="s">
        <v>624</v>
      </c>
      <c r="D159" s="586" t="s">
        <v>622</v>
      </c>
      <c r="E159" s="587"/>
      <c r="F159" s="589"/>
      <c r="G159" s="590"/>
      <c r="H159" s="590"/>
      <c r="I159" s="615"/>
      <c r="J159" s="590"/>
      <c r="K159" s="590"/>
      <c r="L159" s="615"/>
      <c r="M159" s="590"/>
      <c r="N159" s="615"/>
      <c r="O159" s="590"/>
      <c r="P159" s="590"/>
      <c r="Q159" s="579"/>
    </row>
    <row r="160" spans="1:31" s="6" customFormat="1" ht="23.25" customHeight="1">
      <c r="A160" s="574" t="s">
        <v>270</v>
      </c>
      <c r="B160" s="574" t="s">
        <v>426</v>
      </c>
      <c r="C160" s="611" t="s">
        <v>120</v>
      </c>
      <c r="D160" s="588" t="s">
        <v>121</v>
      </c>
      <c r="E160" s="588" t="s">
        <v>122</v>
      </c>
      <c r="F160" s="589" t="s">
        <v>91</v>
      </c>
      <c r="G160" s="590">
        <v>1</v>
      </c>
      <c r="H160" s="590"/>
      <c r="I160" s="615"/>
      <c r="J160" s="590"/>
      <c r="K160" s="590"/>
      <c r="L160" s="615"/>
      <c r="M160" s="590"/>
      <c r="N160" s="615"/>
      <c r="O160" s="590"/>
      <c r="P160" s="590"/>
      <c r="Q160" s="579"/>
    </row>
    <row r="161" spans="1:31" s="6" customFormat="1" ht="23.25" customHeight="1">
      <c r="A161" s="574" t="s">
        <v>328</v>
      </c>
      <c r="B161" s="574" t="s">
        <v>426</v>
      </c>
      <c r="C161" s="611" t="s">
        <v>243</v>
      </c>
      <c r="D161" s="588" t="s">
        <v>244</v>
      </c>
      <c r="E161" s="588" t="s">
        <v>245</v>
      </c>
      <c r="F161" s="589" t="s">
        <v>246</v>
      </c>
      <c r="G161" s="590" t="e">
        <f>#REF!</f>
        <v>#REF!</v>
      </c>
      <c r="H161" s="590"/>
      <c r="I161" s="615"/>
      <c r="J161" s="590"/>
      <c r="K161" s="590"/>
      <c r="L161" s="615"/>
      <c r="M161" s="590"/>
      <c r="N161" s="615"/>
      <c r="O161" s="590"/>
      <c r="P161" s="590"/>
      <c r="Q161" s="579"/>
      <c r="AE161" s="6">
        <f>L161</f>
        <v>0</v>
      </c>
    </row>
    <row r="162" spans="1:31" s="6" customFormat="1" ht="23.25" customHeight="1">
      <c r="A162" s="574" t="s">
        <v>545</v>
      </c>
      <c r="B162" s="574" t="s">
        <v>426</v>
      </c>
      <c r="C162" s="611" t="s">
        <v>546</v>
      </c>
      <c r="D162" s="588" t="s">
        <v>547</v>
      </c>
      <c r="E162" s="588" t="s">
        <v>548</v>
      </c>
      <c r="F162" s="589" t="s">
        <v>203</v>
      </c>
      <c r="G162" s="590">
        <v>1</v>
      </c>
      <c r="H162" s="590"/>
      <c r="I162" s="615"/>
      <c r="J162" s="590"/>
      <c r="K162" s="590"/>
      <c r="L162" s="615"/>
      <c r="M162" s="590"/>
      <c r="N162" s="615"/>
      <c r="O162" s="590"/>
      <c r="P162" s="590"/>
      <c r="Q162" s="579"/>
    </row>
    <row r="163" spans="1:31" s="6" customFormat="1" ht="23.25" customHeight="1">
      <c r="A163" s="574"/>
      <c r="B163" s="574" t="s">
        <v>549</v>
      </c>
      <c r="C163" s="611"/>
      <c r="D163" s="588" t="s">
        <v>550</v>
      </c>
      <c r="E163" s="588"/>
      <c r="F163" s="589"/>
      <c r="G163" s="590"/>
      <c r="H163" s="590"/>
      <c r="I163" s="615"/>
      <c r="J163" s="590"/>
      <c r="K163" s="590"/>
      <c r="L163" s="615"/>
      <c r="M163" s="590"/>
      <c r="N163" s="615"/>
      <c r="O163" s="590"/>
      <c r="P163" s="590"/>
      <c r="Q163" s="579"/>
      <c r="AC163" s="6">
        <f>TRUNC(AE163*옵션!$B$36/100,1)</f>
        <v>0</v>
      </c>
      <c r="AD163" s="6">
        <f>TRUNC(SUM(L159:L161))</f>
        <v>0</v>
      </c>
      <c r="AE163" s="6">
        <f>TRUNC(SUM(AE159:AE162))</f>
        <v>0</v>
      </c>
    </row>
    <row r="164" spans="1:31" s="6" customFormat="1" ht="23.25" customHeight="1">
      <c r="A164" s="574"/>
      <c r="B164" s="574"/>
      <c r="C164" s="611"/>
      <c r="D164" s="588"/>
      <c r="E164" s="588"/>
      <c r="F164" s="589"/>
      <c r="G164" s="590"/>
      <c r="H164" s="590"/>
      <c r="I164" s="615"/>
      <c r="J164" s="590"/>
      <c r="K164" s="590"/>
      <c r="L164" s="615"/>
      <c r="M164" s="590"/>
      <c r="N164" s="615"/>
      <c r="O164" s="590"/>
      <c r="P164" s="590"/>
      <c r="Q164" s="579"/>
    </row>
    <row r="165" spans="1:31" s="6" customFormat="1" ht="23.25" customHeight="1">
      <c r="A165" s="574" t="s">
        <v>626</v>
      </c>
      <c r="B165" s="574" t="s">
        <v>557</v>
      </c>
      <c r="C165" s="611" t="s">
        <v>627</v>
      </c>
      <c r="D165" s="586" t="s">
        <v>625</v>
      </c>
      <c r="E165" s="587"/>
      <c r="F165" s="589"/>
      <c r="G165" s="590"/>
      <c r="H165" s="590"/>
      <c r="I165" s="615"/>
      <c r="J165" s="590"/>
      <c r="K165" s="590"/>
      <c r="L165" s="615"/>
      <c r="M165" s="590"/>
      <c r="N165" s="615"/>
      <c r="O165" s="590"/>
      <c r="P165" s="590"/>
      <c r="Q165" s="579"/>
    </row>
    <row r="166" spans="1:31" s="6" customFormat="1" ht="23.25" customHeight="1">
      <c r="A166" s="574" t="s">
        <v>328</v>
      </c>
      <c r="B166" s="574" t="s">
        <v>429</v>
      </c>
      <c r="C166" s="611" t="s">
        <v>243</v>
      </c>
      <c r="D166" s="588" t="s">
        <v>244</v>
      </c>
      <c r="E166" s="588" t="s">
        <v>245</v>
      </c>
      <c r="F166" s="589" t="s">
        <v>246</v>
      </c>
      <c r="G166" s="590" t="e">
        <f>#REF!</f>
        <v>#REF!</v>
      </c>
      <c r="H166" s="590"/>
      <c r="I166" s="615"/>
      <c r="J166" s="590"/>
      <c r="K166" s="590"/>
      <c r="L166" s="615"/>
      <c r="M166" s="590"/>
      <c r="N166" s="615"/>
      <c r="O166" s="590"/>
      <c r="P166" s="590"/>
      <c r="Q166" s="579"/>
      <c r="AE166" s="6">
        <f>L166</f>
        <v>0</v>
      </c>
    </row>
    <row r="167" spans="1:31" s="6" customFormat="1" ht="23.25" customHeight="1">
      <c r="A167" s="574" t="s">
        <v>545</v>
      </c>
      <c r="B167" s="574" t="s">
        <v>429</v>
      </c>
      <c r="C167" s="611" t="s">
        <v>546</v>
      </c>
      <c r="D167" s="588" t="s">
        <v>547</v>
      </c>
      <c r="E167" s="588" t="s">
        <v>548</v>
      </c>
      <c r="F167" s="589" t="s">
        <v>203</v>
      </c>
      <c r="G167" s="590">
        <v>1</v>
      </c>
      <c r="H167" s="590"/>
      <c r="I167" s="615"/>
      <c r="J167" s="590"/>
      <c r="K167" s="590"/>
      <c r="L167" s="615"/>
      <c r="M167" s="590"/>
      <c r="N167" s="615"/>
      <c r="O167" s="590"/>
      <c r="P167" s="590"/>
      <c r="Q167" s="579"/>
    </row>
    <row r="168" spans="1:31" s="6" customFormat="1" ht="23.25" customHeight="1">
      <c r="A168" s="574"/>
      <c r="B168" s="574" t="s">
        <v>549</v>
      </c>
      <c r="C168" s="611"/>
      <c r="D168" s="588" t="s">
        <v>550</v>
      </c>
      <c r="E168" s="588"/>
      <c r="F168" s="589"/>
      <c r="G168" s="590"/>
      <c r="H168" s="590"/>
      <c r="I168" s="615"/>
      <c r="J168" s="590"/>
      <c r="K168" s="590"/>
      <c r="L168" s="615"/>
      <c r="M168" s="590"/>
      <c r="N168" s="615"/>
      <c r="O168" s="590"/>
      <c r="P168" s="590"/>
      <c r="Q168" s="579"/>
      <c r="AC168" s="6">
        <f>TRUNC(AE168*옵션!$B$36/100,1)</f>
        <v>0</v>
      </c>
      <c r="AD168" s="6">
        <f>TRUNC(SUM(L165:L166))</f>
        <v>0</v>
      </c>
      <c r="AE168" s="6">
        <f>TRUNC(SUM(AE165:AE167))</f>
        <v>0</v>
      </c>
    </row>
    <row r="169" spans="1:31" s="6" customFormat="1" ht="23.25" customHeight="1">
      <c r="A169" s="574"/>
      <c r="B169" s="574"/>
      <c r="C169" s="611"/>
      <c r="D169" s="588"/>
      <c r="E169" s="588"/>
      <c r="F169" s="589"/>
      <c r="G169" s="590"/>
      <c r="H169" s="590"/>
      <c r="I169" s="615"/>
      <c r="J169" s="590"/>
      <c r="K169" s="590"/>
      <c r="L169" s="615"/>
      <c r="M169" s="590"/>
      <c r="N169" s="615"/>
      <c r="O169" s="590"/>
      <c r="P169" s="590"/>
      <c r="Q169" s="579"/>
    </row>
    <row r="170" spans="1:31" s="6" customFormat="1" ht="23.25" customHeight="1">
      <c r="A170" s="574" t="s">
        <v>629</v>
      </c>
      <c r="B170" s="574" t="s">
        <v>557</v>
      </c>
      <c r="C170" s="611" t="s">
        <v>630</v>
      </c>
      <c r="D170" s="586" t="s">
        <v>628</v>
      </c>
      <c r="E170" s="587"/>
      <c r="F170" s="589"/>
      <c r="G170" s="590"/>
      <c r="H170" s="590"/>
      <c r="I170" s="615"/>
      <c r="J170" s="590"/>
      <c r="K170" s="590"/>
      <c r="L170" s="615"/>
      <c r="M170" s="590"/>
      <c r="N170" s="615"/>
      <c r="O170" s="590"/>
      <c r="P170" s="590"/>
      <c r="Q170" s="579"/>
    </row>
    <row r="171" spans="1:31" s="6" customFormat="1" ht="23.25" customHeight="1">
      <c r="A171" s="574" t="s">
        <v>278</v>
      </c>
      <c r="B171" s="574" t="s">
        <v>433</v>
      </c>
      <c r="C171" s="611" t="s">
        <v>141</v>
      </c>
      <c r="D171" s="588" t="s">
        <v>142</v>
      </c>
      <c r="E171" s="588" t="s">
        <v>143</v>
      </c>
      <c r="F171" s="589" t="s">
        <v>87</v>
      </c>
      <c r="G171" s="590">
        <v>1</v>
      </c>
      <c r="H171" s="590"/>
      <c r="I171" s="615"/>
      <c r="J171" s="590"/>
      <c r="K171" s="590"/>
      <c r="L171" s="615"/>
      <c r="M171" s="590"/>
      <c r="N171" s="615"/>
      <c r="O171" s="590"/>
      <c r="P171" s="590"/>
      <c r="Q171" s="579"/>
      <c r="AC171" s="6">
        <f>G171*H171</f>
        <v>0</v>
      </c>
    </row>
    <row r="172" spans="1:31" s="6" customFormat="1" ht="23.25" customHeight="1">
      <c r="A172" s="574" t="s">
        <v>278</v>
      </c>
      <c r="B172" s="574" t="s">
        <v>433</v>
      </c>
      <c r="C172" s="611" t="s">
        <v>141</v>
      </c>
      <c r="D172" s="588" t="s">
        <v>142</v>
      </c>
      <c r="E172" s="588" t="s">
        <v>143</v>
      </c>
      <c r="F172" s="589" t="s">
        <v>87</v>
      </c>
      <c r="G172" s="590">
        <v>0.1</v>
      </c>
      <c r="H172" s="590"/>
      <c r="I172" s="615"/>
      <c r="J172" s="590"/>
      <c r="K172" s="590"/>
      <c r="L172" s="615"/>
      <c r="M172" s="590"/>
      <c r="N172" s="615"/>
      <c r="O172" s="590"/>
      <c r="P172" s="590"/>
      <c r="Q172" s="579"/>
    </row>
    <row r="173" spans="1:31" s="6" customFormat="1" ht="23.25" customHeight="1">
      <c r="A173" s="574" t="s">
        <v>541</v>
      </c>
      <c r="B173" s="574" t="s">
        <v>433</v>
      </c>
      <c r="C173" s="611" t="s">
        <v>542</v>
      </c>
      <c r="D173" s="588" t="s">
        <v>543</v>
      </c>
      <c r="E173" s="588" t="s">
        <v>544</v>
      </c>
      <c r="F173" s="589" t="s">
        <v>203</v>
      </c>
      <c r="G173" s="590">
        <v>1</v>
      </c>
      <c r="H173" s="590"/>
      <c r="I173" s="615"/>
      <c r="J173" s="590"/>
      <c r="K173" s="590"/>
      <c r="L173" s="615"/>
      <c r="M173" s="590"/>
      <c r="N173" s="615"/>
      <c r="O173" s="590"/>
      <c r="P173" s="590"/>
      <c r="Q173" s="579"/>
      <c r="AC173" s="6">
        <f>TRUNC(TRUNC(SUM(AC170:AC172))*옵션!$B$33/100,1)</f>
        <v>0</v>
      </c>
      <c r="AD173" s="6">
        <f>TRUNC(SUM(I170:I172))+TRUNC(SUM(N170:N172))</f>
        <v>0</v>
      </c>
    </row>
    <row r="174" spans="1:31" s="6" customFormat="1" ht="23.25" customHeight="1">
      <c r="A174" s="574" t="s">
        <v>328</v>
      </c>
      <c r="B174" s="574" t="s">
        <v>433</v>
      </c>
      <c r="C174" s="611" t="s">
        <v>243</v>
      </c>
      <c r="D174" s="588" t="s">
        <v>244</v>
      </c>
      <c r="E174" s="588" t="s">
        <v>245</v>
      </c>
      <c r="F174" s="589" t="s">
        <v>246</v>
      </c>
      <c r="G174" s="590" t="e">
        <f>#REF!</f>
        <v>#REF!</v>
      </c>
      <c r="H174" s="590"/>
      <c r="I174" s="615"/>
      <c r="J174" s="590"/>
      <c r="K174" s="590"/>
      <c r="L174" s="615"/>
      <c r="M174" s="590"/>
      <c r="N174" s="615"/>
      <c r="O174" s="590"/>
      <c r="P174" s="590"/>
      <c r="Q174" s="579"/>
      <c r="AE174" s="6">
        <f>L174</f>
        <v>0</v>
      </c>
    </row>
    <row r="175" spans="1:31" s="6" customFormat="1" ht="23.25" customHeight="1">
      <c r="A175" s="574" t="s">
        <v>545</v>
      </c>
      <c r="B175" s="574" t="s">
        <v>433</v>
      </c>
      <c r="C175" s="611" t="s">
        <v>546</v>
      </c>
      <c r="D175" s="588" t="s">
        <v>547</v>
      </c>
      <c r="E175" s="588" t="s">
        <v>548</v>
      </c>
      <c r="F175" s="589" t="s">
        <v>203</v>
      </c>
      <c r="G175" s="590">
        <v>1</v>
      </c>
      <c r="H175" s="590"/>
      <c r="I175" s="615"/>
      <c r="J175" s="590"/>
      <c r="K175" s="590"/>
      <c r="L175" s="615"/>
      <c r="M175" s="590"/>
      <c r="N175" s="615"/>
      <c r="O175" s="590"/>
      <c r="P175" s="590"/>
      <c r="Q175" s="579"/>
    </row>
    <row r="176" spans="1:31" s="6" customFormat="1" ht="23.25" customHeight="1">
      <c r="A176" s="574"/>
      <c r="B176" s="574" t="s">
        <v>549</v>
      </c>
      <c r="C176" s="611"/>
      <c r="D176" s="588" t="s">
        <v>550</v>
      </c>
      <c r="E176" s="588"/>
      <c r="F176" s="589"/>
      <c r="G176" s="590"/>
      <c r="H176" s="590"/>
      <c r="I176" s="615"/>
      <c r="J176" s="590"/>
      <c r="K176" s="590"/>
      <c r="L176" s="615"/>
      <c r="M176" s="590"/>
      <c r="N176" s="615"/>
      <c r="O176" s="590"/>
      <c r="P176" s="590"/>
      <c r="Q176" s="579"/>
      <c r="AC176" s="6">
        <f>TRUNC(AE176*옵션!$B$36/100,1)</f>
        <v>0</v>
      </c>
      <c r="AD176" s="6">
        <f>TRUNC(SUM(L170:L174))</f>
        <v>0</v>
      </c>
      <c r="AE176" s="6">
        <f>TRUNC(SUM(AE170:AE175))</f>
        <v>0</v>
      </c>
    </row>
    <row r="177" spans="1:31" s="6" customFormat="1" ht="23.25" customHeight="1">
      <c r="A177" s="574"/>
      <c r="B177" s="574"/>
      <c r="C177" s="611"/>
      <c r="D177" s="588"/>
      <c r="E177" s="588"/>
      <c r="F177" s="589"/>
      <c r="G177" s="590"/>
      <c r="H177" s="590"/>
      <c r="I177" s="615"/>
      <c r="J177" s="590"/>
      <c r="K177" s="590"/>
      <c r="L177" s="615"/>
      <c r="M177" s="590"/>
      <c r="N177" s="615"/>
      <c r="O177" s="590"/>
      <c r="P177" s="590"/>
      <c r="Q177" s="579"/>
    </row>
    <row r="178" spans="1:31" s="6" customFormat="1" ht="23.25" customHeight="1">
      <c r="A178" s="574" t="s">
        <v>632</v>
      </c>
      <c r="B178" s="574" t="s">
        <v>557</v>
      </c>
      <c r="C178" s="611" t="s">
        <v>633</v>
      </c>
      <c r="D178" s="586" t="s">
        <v>631</v>
      </c>
      <c r="E178" s="587"/>
      <c r="F178" s="589"/>
      <c r="G178" s="590"/>
      <c r="H178" s="590"/>
      <c r="I178" s="615"/>
      <c r="J178" s="590"/>
      <c r="K178" s="590"/>
      <c r="L178" s="615"/>
      <c r="M178" s="590"/>
      <c r="N178" s="615"/>
      <c r="O178" s="590"/>
      <c r="P178" s="590"/>
      <c r="Q178" s="579"/>
    </row>
    <row r="179" spans="1:31" s="6" customFormat="1" ht="23.25" customHeight="1">
      <c r="A179" s="574" t="s">
        <v>302</v>
      </c>
      <c r="B179" s="574" t="s">
        <v>436</v>
      </c>
      <c r="C179" s="611" t="s">
        <v>183</v>
      </c>
      <c r="D179" s="588" t="s">
        <v>196</v>
      </c>
      <c r="E179" s="588"/>
      <c r="F179" s="589" t="s">
        <v>132</v>
      </c>
      <c r="G179" s="590">
        <v>1</v>
      </c>
      <c r="H179" s="590"/>
      <c r="I179" s="615"/>
      <c r="J179" s="590"/>
      <c r="K179" s="590"/>
      <c r="L179" s="615"/>
      <c r="M179" s="590"/>
      <c r="N179" s="615"/>
      <c r="O179" s="590"/>
      <c r="P179" s="590"/>
      <c r="Q179" s="579"/>
    </row>
    <row r="180" spans="1:31" s="6" customFormat="1" ht="23.25" customHeight="1">
      <c r="A180" s="574" t="s">
        <v>328</v>
      </c>
      <c r="B180" s="574" t="s">
        <v>436</v>
      </c>
      <c r="C180" s="611" t="s">
        <v>243</v>
      </c>
      <c r="D180" s="588" t="s">
        <v>244</v>
      </c>
      <c r="E180" s="588" t="s">
        <v>245</v>
      </c>
      <c r="F180" s="589" t="s">
        <v>246</v>
      </c>
      <c r="G180" s="590" t="e">
        <f>#REF!</f>
        <v>#REF!</v>
      </c>
      <c r="H180" s="590"/>
      <c r="I180" s="615"/>
      <c r="J180" s="590"/>
      <c r="K180" s="590"/>
      <c r="L180" s="615"/>
      <c r="M180" s="590"/>
      <c r="N180" s="615"/>
      <c r="O180" s="590"/>
      <c r="P180" s="590"/>
      <c r="Q180" s="579"/>
      <c r="AE180" s="6">
        <f>L180</f>
        <v>0</v>
      </c>
    </row>
    <row r="181" spans="1:31" s="6" customFormat="1" ht="23.25" customHeight="1">
      <c r="A181" s="574" t="s">
        <v>545</v>
      </c>
      <c r="B181" s="574" t="s">
        <v>436</v>
      </c>
      <c r="C181" s="611" t="s">
        <v>546</v>
      </c>
      <c r="D181" s="588" t="s">
        <v>547</v>
      </c>
      <c r="E181" s="588" t="s">
        <v>548</v>
      </c>
      <c r="F181" s="589" t="s">
        <v>203</v>
      </c>
      <c r="G181" s="590">
        <v>1</v>
      </c>
      <c r="H181" s="590"/>
      <c r="I181" s="615"/>
      <c r="J181" s="590"/>
      <c r="K181" s="590"/>
      <c r="L181" s="615"/>
      <c r="M181" s="590"/>
      <c r="N181" s="615"/>
      <c r="O181" s="590"/>
      <c r="P181" s="590"/>
      <c r="Q181" s="579"/>
    </row>
    <row r="182" spans="1:31" s="6" customFormat="1" ht="23.25" customHeight="1">
      <c r="A182" s="574"/>
      <c r="B182" s="574" t="s">
        <v>549</v>
      </c>
      <c r="C182" s="611"/>
      <c r="D182" s="588" t="s">
        <v>550</v>
      </c>
      <c r="E182" s="588"/>
      <c r="F182" s="589"/>
      <c r="G182" s="590"/>
      <c r="H182" s="590"/>
      <c r="I182" s="615"/>
      <c r="J182" s="590"/>
      <c r="K182" s="590"/>
      <c r="L182" s="615"/>
      <c r="M182" s="590"/>
      <c r="N182" s="615"/>
      <c r="O182" s="590"/>
      <c r="P182" s="590"/>
      <c r="Q182" s="579"/>
      <c r="AC182" s="6">
        <f>TRUNC(AE182*옵션!$B$36/100,1)</f>
        <v>0</v>
      </c>
      <c r="AD182" s="6">
        <f>TRUNC(SUM(L178:L180))</f>
        <v>0</v>
      </c>
      <c r="AE182" s="6">
        <f>TRUNC(SUM(AE178:AE181))</f>
        <v>0</v>
      </c>
    </row>
    <row r="183" spans="1:31" s="6" customFormat="1" ht="23.25" customHeight="1">
      <c r="A183" s="574"/>
      <c r="B183" s="574"/>
      <c r="C183" s="611"/>
      <c r="D183" s="588"/>
      <c r="E183" s="588"/>
      <c r="F183" s="589"/>
      <c r="G183" s="590"/>
      <c r="H183" s="590"/>
      <c r="I183" s="615"/>
      <c r="J183" s="590"/>
      <c r="K183" s="590"/>
      <c r="L183" s="615"/>
      <c r="M183" s="590"/>
      <c r="N183" s="615"/>
      <c r="O183" s="590"/>
      <c r="P183" s="590"/>
      <c r="Q183" s="579"/>
    </row>
    <row r="184" spans="1:31" s="6" customFormat="1" ht="23.25" customHeight="1">
      <c r="A184" s="574" t="s">
        <v>635</v>
      </c>
      <c r="B184" s="574" t="s">
        <v>557</v>
      </c>
      <c r="C184" s="611" t="s">
        <v>636</v>
      </c>
      <c r="D184" s="586" t="s">
        <v>634</v>
      </c>
      <c r="E184" s="587"/>
      <c r="F184" s="589"/>
      <c r="G184" s="590"/>
      <c r="H184" s="590"/>
      <c r="I184" s="615"/>
      <c r="J184" s="590"/>
      <c r="K184" s="590"/>
      <c r="L184" s="615"/>
      <c r="M184" s="590"/>
      <c r="N184" s="615"/>
      <c r="O184" s="590"/>
      <c r="P184" s="590"/>
      <c r="Q184" s="579"/>
    </row>
    <row r="185" spans="1:31" s="6" customFormat="1" ht="23.25" customHeight="1">
      <c r="A185" s="574" t="s">
        <v>303</v>
      </c>
      <c r="B185" s="574" t="s">
        <v>439</v>
      </c>
      <c r="C185" s="611" t="s">
        <v>183</v>
      </c>
      <c r="D185" s="588" t="s">
        <v>197</v>
      </c>
      <c r="E185" s="588"/>
      <c r="F185" s="589" t="s">
        <v>132</v>
      </c>
      <c r="G185" s="590">
        <v>1</v>
      </c>
      <c r="H185" s="590"/>
      <c r="I185" s="615"/>
      <c r="J185" s="590"/>
      <c r="K185" s="590"/>
      <c r="L185" s="615"/>
      <c r="M185" s="590"/>
      <c r="N185" s="615"/>
      <c r="O185" s="590"/>
      <c r="P185" s="590"/>
      <c r="Q185" s="579"/>
    </row>
    <row r="186" spans="1:31" s="6" customFormat="1" ht="23.25" customHeight="1">
      <c r="A186" s="574" t="s">
        <v>328</v>
      </c>
      <c r="B186" s="574" t="s">
        <v>439</v>
      </c>
      <c r="C186" s="611" t="s">
        <v>243</v>
      </c>
      <c r="D186" s="588" t="s">
        <v>244</v>
      </c>
      <c r="E186" s="588" t="s">
        <v>245</v>
      </c>
      <c r="F186" s="589" t="s">
        <v>246</v>
      </c>
      <c r="G186" s="590" t="e">
        <f>#REF!</f>
        <v>#REF!</v>
      </c>
      <c r="H186" s="590"/>
      <c r="I186" s="615"/>
      <c r="J186" s="590"/>
      <c r="K186" s="590"/>
      <c r="L186" s="615"/>
      <c r="M186" s="590"/>
      <c r="N186" s="615"/>
      <c r="O186" s="590"/>
      <c r="P186" s="590"/>
      <c r="Q186" s="579"/>
      <c r="AE186" s="6">
        <f>L186</f>
        <v>0</v>
      </c>
    </row>
    <row r="187" spans="1:31" s="6" customFormat="1" ht="23.25" customHeight="1">
      <c r="A187" s="574" t="s">
        <v>545</v>
      </c>
      <c r="B187" s="574" t="s">
        <v>439</v>
      </c>
      <c r="C187" s="611" t="s">
        <v>546</v>
      </c>
      <c r="D187" s="588" t="s">
        <v>547</v>
      </c>
      <c r="E187" s="588" t="s">
        <v>548</v>
      </c>
      <c r="F187" s="589" t="s">
        <v>203</v>
      </c>
      <c r="G187" s="590">
        <v>1</v>
      </c>
      <c r="H187" s="590"/>
      <c r="I187" s="615"/>
      <c r="J187" s="590"/>
      <c r="K187" s="590"/>
      <c r="L187" s="615"/>
      <c r="M187" s="590"/>
      <c r="N187" s="615"/>
      <c r="O187" s="590"/>
      <c r="P187" s="590"/>
      <c r="Q187" s="579"/>
    </row>
    <row r="188" spans="1:31" s="6" customFormat="1" ht="23.25" customHeight="1">
      <c r="A188" s="574"/>
      <c r="B188" s="574" t="s">
        <v>549</v>
      </c>
      <c r="C188" s="611"/>
      <c r="D188" s="588" t="s">
        <v>550</v>
      </c>
      <c r="E188" s="588"/>
      <c r="F188" s="589"/>
      <c r="G188" s="590"/>
      <c r="H188" s="590"/>
      <c r="I188" s="615"/>
      <c r="J188" s="590"/>
      <c r="K188" s="590"/>
      <c r="L188" s="615"/>
      <c r="M188" s="590"/>
      <c r="N188" s="615"/>
      <c r="O188" s="590"/>
      <c r="P188" s="590"/>
      <c r="Q188" s="579"/>
      <c r="AC188" s="6">
        <f>TRUNC(AE188*옵션!$B$36/100,1)</f>
        <v>0</v>
      </c>
      <c r="AD188" s="6">
        <f>TRUNC(SUM(L184:L186))</f>
        <v>0</v>
      </c>
      <c r="AE188" s="6">
        <f>TRUNC(SUM(AE184:AE187))</f>
        <v>0</v>
      </c>
    </row>
    <row r="189" spans="1:31" s="6" customFormat="1" ht="23.25" customHeight="1">
      <c r="A189" s="574"/>
      <c r="B189" s="574"/>
      <c r="C189" s="611"/>
      <c r="D189" s="588"/>
      <c r="E189" s="588"/>
      <c r="F189" s="589"/>
      <c r="G189" s="590"/>
      <c r="H189" s="590"/>
      <c r="I189" s="615"/>
      <c r="J189" s="590"/>
      <c r="K189" s="590"/>
      <c r="L189" s="615"/>
      <c r="M189" s="590"/>
      <c r="N189" s="615"/>
      <c r="O189" s="590"/>
      <c r="P189" s="590"/>
      <c r="Q189" s="579"/>
    </row>
    <row r="190" spans="1:31" s="6" customFormat="1" ht="23.25" customHeight="1">
      <c r="A190" s="574" t="s">
        <v>638</v>
      </c>
      <c r="B190" s="574" t="s">
        <v>557</v>
      </c>
      <c r="C190" s="611" t="s">
        <v>639</v>
      </c>
      <c r="D190" s="586" t="s">
        <v>637</v>
      </c>
      <c r="E190" s="587"/>
      <c r="F190" s="589"/>
      <c r="G190" s="590"/>
      <c r="H190" s="590"/>
      <c r="I190" s="615"/>
      <c r="J190" s="590"/>
      <c r="K190" s="590"/>
      <c r="L190" s="615"/>
      <c r="M190" s="590"/>
      <c r="N190" s="615"/>
      <c r="O190" s="590"/>
      <c r="P190" s="590"/>
      <c r="Q190" s="579"/>
    </row>
    <row r="191" spans="1:31" s="6" customFormat="1" ht="23.25" customHeight="1">
      <c r="A191" s="574" t="s">
        <v>304</v>
      </c>
      <c r="B191" s="574" t="s">
        <v>442</v>
      </c>
      <c r="C191" s="611" t="s">
        <v>183</v>
      </c>
      <c r="D191" s="588" t="s">
        <v>198</v>
      </c>
      <c r="E191" s="588"/>
      <c r="F191" s="589" t="s">
        <v>132</v>
      </c>
      <c r="G191" s="590">
        <v>1</v>
      </c>
      <c r="H191" s="590"/>
      <c r="I191" s="615"/>
      <c r="J191" s="590"/>
      <c r="K191" s="590"/>
      <c r="L191" s="615"/>
      <c r="M191" s="590"/>
      <c r="N191" s="615"/>
      <c r="O191" s="590"/>
      <c r="P191" s="590"/>
      <c r="Q191" s="579"/>
    </row>
    <row r="192" spans="1:31" s="6" customFormat="1" ht="23.25" customHeight="1">
      <c r="A192" s="574" t="s">
        <v>328</v>
      </c>
      <c r="B192" s="574" t="s">
        <v>442</v>
      </c>
      <c r="C192" s="611" t="s">
        <v>243</v>
      </c>
      <c r="D192" s="588" t="s">
        <v>244</v>
      </c>
      <c r="E192" s="588" t="s">
        <v>245</v>
      </c>
      <c r="F192" s="589" t="s">
        <v>246</v>
      </c>
      <c r="G192" s="590" t="e">
        <f>#REF!</f>
        <v>#REF!</v>
      </c>
      <c r="H192" s="590"/>
      <c r="I192" s="615"/>
      <c r="J192" s="590"/>
      <c r="K192" s="590"/>
      <c r="L192" s="615"/>
      <c r="M192" s="590"/>
      <c r="N192" s="615"/>
      <c r="O192" s="590"/>
      <c r="P192" s="590"/>
      <c r="Q192" s="579"/>
      <c r="AE192" s="6">
        <f>L192</f>
        <v>0</v>
      </c>
    </row>
    <row r="193" spans="1:31" s="6" customFormat="1" ht="23.25" customHeight="1">
      <c r="A193" s="574" t="s">
        <v>545</v>
      </c>
      <c r="B193" s="574" t="s">
        <v>442</v>
      </c>
      <c r="C193" s="611" t="s">
        <v>546</v>
      </c>
      <c r="D193" s="588" t="s">
        <v>547</v>
      </c>
      <c r="E193" s="588" t="s">
        <v>548</v>
      </c>
      <c r="F193" s="589" t="s">
        <v>203</v>
      </c>
      <c r="G193" s="590">
        <v>1</v>
      </c>
      <c r="H193" s="590"/>
      <c r="I193" s="615"/>
      <c r="J193" s="590"/>
      <c r="K193" s="590"/>
      <c r="L193" s="615"/>
      <c r="M193" s="590"/>
      <c r="N193" s="615"/>
      <c r="O193" s="590"/>
      <c r="P193" s="590"/>
      <c r="Q193" s="579"/>
    </row>
    <row r="194" spans="1:31" s="6" customFormat="1" ht="23.25" customHeight="1">
      <c r="A194" s="574"/>
      <c r="B194" s="574" t="s">
        <v>549</v>
      </c>
      <c r="C194" s="611"/>
      <c r="D194" s="588" t="s">
        <v>550</v>
      </c>
      <c r="E194" s="588"/>
      <c r="F194" s="589"/>
      <c r="G194" s="590"/>
      <c r="H194" s="590"/>
      <c r="I194" s="615"/>
      <c r="J194" s="590"/>
      <c r="K194" s="590"/>
      <c r="L194" s="615"/>
      <c r="M194" s="590"/>
      <c r="N194" s="615"/>
      <c r="O194" s="590"/>
      <c r="P194" s="590"/>
      <c r="Q194" s="579"/>
      <c r="AC194" s="6">
        <f>TRUNC(AE194*옵션!$B$36/100,1)</f>
        <v>0</v>
      </c>
      <c r="AD194" s="6">
        <f>TRUNC(SUM(L190:L192))</f>
        <v>0</v>
      </c>
      <c r="AE194" s="6">
        <f>TRUNC(SUM(AE190:AE193))</f>
        <v>0</v>
      </c>
    </row>
    <row r="195" spans="1:31" s="6" customFormat="1" ht="23.25" customHeight="1">
      <c r="A195" s="574"/>
      <c r="B195" s="574"/>
      <c r="C195" s="611"/>
      <c r="D195" s="588"/>
      <c r="E195" s="588"/>
      <c r="F195" s="589"/>
      <c r="G195" s="590"/>
      <c r="H195" s="590"/>
      <c r="I195" s="615"/>
      <c r="J195" s="590"/>
      <c r="K195" s="590"/>
      <c r="L195" s="615"/>
      <c r="M195" s="590"/>
      <c r="N195" s="615"/>
      <c r="O195" s="590"/>
      <c r="P195" s="590"/>
      <c r="Q195" s="579"/>
    </row>
    <row r="196" spans="1:31" s="6" customFormat="1" ht="23.25" customHeight="1">
      <c r="A196" s="574" t="s">
        <v>641</v>
      </c>
      <c r="B196" s="574" t="s">
        <v>557</v>
      </c>
      <c r="C196" s="611" t="s">
        <v>642</v>
      </c>
      <c r="D196" s="586" t="s">
        <v>640</v>
      </c>
      <c r="E196" s="587"/>
      <c r="F196" s="589"/>
      <c r="G196" s="590"/>
      <c r="H196" s="590"/>
      <c r="I196" s="615"/>
      <c r="J196" s="590"/>
      <c r="K196" s="590"/>
      <c r="L196" s="615"/>
      <c r="M196" s="590"/>
      <c r="N196" s="615"/>
      <c r="O196" s="590"/>
      <c r="P196" s="590"/>
      <c r="Q196" s="579"/>
    </row>
    <row r="197" spans="1:31" s="6" customFormat="1" ht="23.25" customHeight="1">
      <c r="A197" s="574" t="s">
        <v>305</v>
      </c>
      <c r="B197" s="574" t="s">
        <v>445</v>
      </c>
      <c r="C197" s="611" t="s">
        <v>183</v>
      </c>
      <c r="D197" s="588" t="s">
        <v>199</v>
      </c>
      <c r="E197" s="588"/>
      <c r="F197" s="589" t="s">
        <v>132</v>
      </c>
      <c r="G197" s="590">
        <v>1</v>
      </c>
      <c r="H197" s="590"/>
      <c r="I197" s="615"/>
      <c r="J197" s="590"/>
      <c r="K197" s="590"/>
      <c r="L197" s="615"/>
      <c r="M197" s="590"/>
      <c r="N197" s="615"/>
      <c r="O197" s="590"/>
      <c r="P197" s="590"/>
      <c r="Q197" s="579"/>
    </row>
    <row r="198" spans="1:31" s="6" customFormat="1" ht="23.25" customHeight="1">
      <c r="A198" s="574" t="s">
        <v>328</v>
      </c>
      <c r="B198" s="574" t="s">
        <v>445</v>
      </c>
      <c r="C198" s="611" t="s">
        <v>243</v>
      </c>
      <c r="D198" s="588" t="s">
        <v>244</v>
      </c>
      <c r="E198" s="588" t="s">
        <v>245</v>
      </c>
      <c r="F198" s="589" t="s">
        <v>246</v>
      </c>
      <c r="G198" s="590" t="e">
        <f>#REF!</f>
        <v>#REF!</v>
      </c>
      <c r="H198" s="590"/>
      <c r="I198" s="615"/>
      <c r="J198" s="590"/>
      <c r="K198" s="590"/>
      <c r="L198" s="615"/>
      <c r="M198" s="590"/>
      <c r="N198" s="615"/>
      <c r="O198" s="590"/>
      <c r="P198" s="590"/>
      <c r="Q198" s="579"/>
      <c r="AE198" s="6">
        <f>L198</f>
        <v>0</v>
      </c>
    </row>
    <row r="199" spans="1:31" s="6" customFormat="1" ht="23.25" customHeight="1">
      <c r="A199" s="574" t="s">
        <v>545</v>
      </c>
      <c r="B199" s="574" t="s">
        <v>445</v>
      </c>
      <c r="C199" s="611" t="s">
        <v>546</v>
      </c>
      <c r="D199" s="588" t="s">
        <v>547</v>
      </c>
      <c r="E199" s="588" t="s">
        <v>548</v>
      </c>
      <c r="F199" s="589" t="s">
        <v>203</v>
      </c>
      <c r="G199" s="590">
        <v>1</v>
      </c>
      <c r="H199" s="590"/>
      <c r="I199" s="615"/>
      <c r="J199" s="590"/>
      <c r="K199" s="590"/>
      <c r="L199" s="615"/>
      <c r="M199" s="590"/>
      <c r="N199" s="615"/>
      <c r="O199" s="590"/>
      <c r="P199" s="590"/>
      <c r="Q199" s="579"/>
    </row>
    <row r="200" spans="1:31" s="6" customFormat="1" ht="23.25" customHeight="1">
      <c r="A200" s="574"/>
      <c r="B200" s="574" t="s">
        <v>549</v>
      </c>
      <c r="C200" s="611"/>
      <c r="D200" s="588" t="s">
        <v>550</v>
      </c>
      <c r="E200" s="588"/>
      <c r="F200" s="589"/>
      <c r="G200" s="590"/>
      <c r="H200" s="590"/>
      <c r="I200" s="615"/>
      <c r="J200" s="590"/>
      <c r="K200" s="590"/>
      <c r="L200" s="615"/>
      <c r="M200" s="590"/>
      <c r="N200" s="615"/>
      <c r="O200" s="590"/>
      <c r="P200" s="590"/>
      <c r="Q200" s="579"/>
      <c r="AC200" s="6">
        <f>TRUNC(AE200*옵션!$B$36/100,1)</f>
        <v>0</v>
      </c>
      <c r="AD200" s="6">
        <f>TRUNC(SUM(L196:L198))</f>
        <v>0</v>
      </c>
      <c r="AE200" s="6">
        <f>TRUNC(SUM(AE196:AE199))</f>
        <v>0</v>
      </c>
    </row>
    <row r="201" spans="1:31" s="6" customFormat="1" ht="23.25" customHeight="1">
      <c r="A201" s="574"/>
      <c r="B201" s="574"/>
      <c r="C201" s="611"/>
      <c r="D201" s="588"/>
      <c r="E201" s="588"/>
      <c r="F201" s="589"/>
      <c r="G201" s="590"/>
      <c r="H201" s="590"/>
      <c r="I201" s="615"/>
      <c r="J201" s="590"/>
      <c r="K201" s="590"/>
      <c r="L201" s="615"/>
      <c r="M201" s="590"/>
      <c r="N201" s="615"/>
      <c r="O201" s="590"/>
      <c r="P201" s="590"/>
      <c r="Q201" s="579"/>
    </row>
    <row r="202" spans="1:31" s="6" customFormat="1" ht="23.25" customHeight="1">
      <c r="A202" s="574" t="s">
        <v>644</v>
      </c>
      <c r="B202" s="574" t="s">
        <v>557</v>
      </c>
      <c r="C202" s="611" t="s">
        <v>645</v>
      </c>
      <c r="D202" s="586" t="s">
        <v>643</v>
      </c>
      <c r="E202" s="587"/>
      <c r="F202" s="589"/>
      <c r="G202" s="590"/>
      <c r="H202" s="590"/>
      <c r="I202" s="615"/>
      <c r="J202" s="590"/>
      <c r="K202" s="590"/>
      <c r="L202" s="615"/>
      <c r="M202" s="590"/>
      <c r="N202" s="615"/>
      <c r="O202" s="590"/>
      <c r="P202" s="590"/>
      <c r="Q202" s="579"/>
    </row>
    <row r="203" spans="1:31" s="6" customFormat="1" ht="23.25" customHeight="1">
      <c r="A203" s="574" t="s">
        <v>306</v>
      </c>
      <c r="B203" s="574" t="s">
        <v>448</v>
      </c>
      <c r="C203" s="611" t="s">
        <v>183</v>
      </c>
      <c r="D203" s="588" t="s">
        <v>200</v>
      </c>
      <c r="E203" s="588"/>
      <c r="F203" s="589" t="s">
        <v>132</v>
      </c>
      <c r="G203" s="590">
        <v>1</v>
      </c>
      <c r="H203" s="590"/>
      <c r="I203" s="615"/>
      <c r="J203" s="590"/>
      <c r="K203" s="590"/>
      <c r="L203" s="615"/>
      <c r="M203" s="590"/>
      <c r="N203" s="615"/>
      <c r="O203" s="590"/>
      <c r="P203" s="590"/>
      <c r="Q203" s="579"/>
    </row>
    <row r="204" spans="1:31" s="6" customFormat="1" ht="23.25" customHeight="1">
      <c r="A204" s="574" t="s">
        <v>328</v>
      </c>
      <c r="B204" s="574" t="s">
        <v>448</v>
      </c>
      <c r="C204" s="611" t="s">
        <v>243</v>
      </c>
      <c r="D204" s="588" t="s">
        <v>244</v>
      </c>
      <c r="E204" s="588" t="s">
        <v>245</v>
      </c>
      <c r="F204" s="589" t="s">
        <v>246</v>
      </c>
      <c r="G204" s="590" t="e">
        <f>#REF!</f>
        <v>#REF!</v>
      </c>
      <c r="H204" s="590"/>
      <c r="I204" s="615"/>
      <c r="J204" s="590"/>
      <c r="K204" s="590"/>
      <c r="L204" s="615"/>
      <c r="M204" s="590"/>
      <c r="N204" s="615"/>
      <c r="O204" s="590"/>
      <c r="P204" s="590"/>
      <c r="Q204" s="579"/>
      <c r="AE204" s="6">
        <f>L204</f>
        <v>0</v>
      </c>
    </row>
    <row r="205" spans="1:31" s="6" customFormat="1" ht="23.25" customHeight="1">
      <c r="A205" s="574" t="s">
        <v>545</v>
      </c>
      <c r="B205" s="574" t="s">
        <v>448</v>
      </c>
      <c r="C205" s="611" t="s">
        <v>546</v>
      </c>
      <c r="D205" s="588" t="s">
        <v>547</v>
      </c>
      <c r="E205" s="588" t="s">
        <v>548</v>
      </c>
      <c r="F205" s="589" t="s">
        <v>203</v>
      </c>
      <c r="G205" s="590">
        <v>1</v>
      </c>
      <c r="H205" s="590"/>
      <c r="I205" s="615"/>
      <c r="J205" s="590"/>
      <c r="K205" s="590"/>
      <c r="L205" s="615"/>
      <c r="M205" s="590"/>
      <c r="N205" s="615"/>
      <c r="O205" s="590"/>
      <c r="P205" s="590"/>
      <c r="Q205" s="579"/>
    </row>
    <row r="206" spans="1:31" s="6" customFormat="1" ht="23.25" customHeight="1">
      <c r="A206" s="574"/>
      <c r="B206" s="574" t="s">
        <v>549</v>
      </c>
      <c r="C206" s="611"/>
      <c r="D206" s="588" t="s">
        <v>550</v>
      </c>
      <c r="E206" s="588"/>
      <c r="F206" s="589"/>
      <c r="G206" s="590"/>
      <c r="H206" s="590"/>
      <c r="I206" s="615"/>
      <c r="J206" s="590"/>
      <c r="K206" s="590"/>
      <c r="L206" s="615"/>
      <c r="M206" s="590"/>
      <c r="N206" s="615"/>
      <c r="O206" s="590"/>
      <c r="P206" s="590"/>
      <c r="Q206" s="579"/>
      <c r="AC206" s="6">
        <f>TRUNC(AE206*옵션!$B$36/100,1)</f>
        <v>0</v>
      </c>
      <c r="AD206" s="6">
        <f>TRUNC(SUM(L202:L204))</f>
        <v>0</v>
      </c>
      <c r="AE206" s="6">
        <f>TRUNC(SUM(AE202:AE205))</f>
        <v>0</v>
      </c>
    </row>
    <row r="207" spans="1:31" s="6" customFormat="1" ht="23.25" customHeight="1">
      <c r="A207" s="574"/>
      <c r="B207" s="574"/>
      <c r="C207" s="611"/>
      <c r="D207" s="588"/>
      <c r="E207" s="588"/>
      <c r="F207" s="589"/>
      <c r="G207" s="590"/>
      <c r="H207" s="590"/>
      <c r="I207" s="615"/>
      <c r="J207" s="590"/>
      <c r="K207" s="590"/>
      <c r="L207" s="615"/>
      <c r="M207" s="590"/>
      <c r="N207" s="615"/>
      <c r="O207" s="590"/>
      <c r="P207" s="590"/>
      <c r="Q207" s="579"/>
    </row>
    <row r="208" spans="1:31" s="6" customFormat="1" ht="23.25" customHeight="1">
      <c r="A208" s="574" t="s">
        <v>647</v>
      </c>
      <c r="B208" s="574" t="s">
        <v>557</v>
      </c>
      <c r="C208" s="611" t="s">
        <v>648</v>
      </c>
      <c r="D208" s="586" t="s">
        <v>646</v>
      </c>
      <c r="E208" s="587"/>
      <c r="F208" s="589"/>
      <c r="G208" s="590"/>
      <c r="H208" s="590"/>
      <c r="I208" s="615"/>
      <c r="J208" s="590"/>
      <c r="K208" s="590"/>
      <c r="L208" s="615"/>
      <c r="M208" s="590"/>
      <c r="N208" s="615"/>
      <c r="O208" s="590"/>
      <c r="P208" s="590"/>
      <c r="Q208" s="579"/>
    </row>
    <row r="209" spans="1:31" s="6" customFormat="1" ht="23.25" customHeight="1">
      <c r="A209" s="574" t="s">
        <v>307</v>
      </c>
      <c r="B209" s="574" t="s">
        <v>451</v>
      </c>
      <c r="C209" s="611" t="s">
        <v>183</v>
      </c>
      <c r="D209" s="588" t="s">
        <v>201</v>
      </c>
      <c r="E209" s="588" t="s">
        <v>202</v>
      </c>
      <c r="F209" s="589" t="s">
        <v>203</v>
      </c>
      <c r="G209" s="590">
        <v>1</v>
      </c>
      <c r="H209" s="590"/>
      <c r="I209" s="615"/>
      <c r="J209" s="590"/>
      <c r="K209" s="590"/>
      <c r="L209" s="615"/>
      <c r="M209" s="590"/>
      <c r="N209" s="615"/>
      <c r="O209" s="590"/>
      <c r="P209" s="590"/>
      <c r="Q209" s="579"/>
    </row>
    <row r="210" spans="1:31" s="6" customFormat="1" ht="23.25" customHeight="1">
      <c r="A210" s="574" t="s">
        <v>328</v>
      </c>
      <c r="B210" s="574" t="s">
        <v>451</v>
      </c>
      <c r="C210" s="611" t="s">
        <v>243</v>
      </c>
      <c r="D210" s="588" t="s">
        <v>244</v>
      </c>
      <c r="E210" s="588" t="s">
        <v>245</v>
      </c>
      <c r="F210" s="589" t="s">
        <v>246</v>
      </c>
      <c r="G210" s="590" t="e">
        <f>#REF!</f>
        <v>#REF!</v>
      </c>
      <c r="H210" s="590"/>
      <c r="I210" s="615"/>
      <c r="J210" s="590"/>
      <c r="K210" s="590"/>
      <c r="L210" s="615"/>
      <c r="M210" s="590"/>
      <c r="N210" s="615"/>
      <c r="O210" s="590"/>
      <c r="P210" s="590"/>
      <c r="Q210" s="579"/>
      <c r="AE210" s="6">
        <f>L210</f>
        <v>0</v>
      </c>
    </row>
    <row r="211" spans="1:31" s="6" customFormat="1" ht="23.25" customHeight="1">
      <c r="A211" s="574" t="s">
        <v>545</v>
      </c>
      <c r="B211" s="574" t="s">
        <v>451</v>
      </c>
      <c r="C211" s="611" t="s">
        <v>546</v>
      </c>
      <c r="D211" s="588" t="s">
        <v>547</v>
      </c>
      <c r="E211" s="588" t="s">
        <v>548</v>
      </c>
      <c r="F211" s="589" t="s">
        <v>203</v>
      </c>
      <c r="G211" s="590">
        <v>1</v>
      </c>
      <c r="H211" s="590"/>
      <c r="I211" s="615"/>
      <c r="J211" s="590"/>
      <c r="K211" s="590"/>
      <c r="L211" s="615"/>
      <c r="M211" s="590"/>
      <c r="N211" s="615"/>
      <c r="O211" s="590"/>
      <c r="P211" s="590"/>
      <c r="Q211" s="579"/>
    </row>
    <row r="212" spans="1:31" s="6" customFormat="1" ht="23.25" customHeight="1">
      <c r="A212" s="574"/>
      <c r="B212" s="574" t="s">
        <v>549</v>
      </c>
      <c r="C212" s="611"/>
      <c r="D212" s="588" t="s">
        <v>550</v>
      </c>
      <c r="E212" s="588"/>
      <c r="F212" s="589"/>
      <c r="G212" s="590"/>
      <c r="H212" s="590"/>
      <c r="I212" s="615"/>
      <c r="J212" s="590"/>
      <c r="K212" s="590"/>
      <c r="L212" s="615"/>
      <c r="M212" s="590"/>
      <c r="N212" s="615"/>
      <c r="O212" s="590"/>
      <c r="P212" s="590"/>
      <c r="Q212" s="579"/>
      <c r="AC212" s="6">
        <f>TRUNC(AE212*옵션!$B$36/100,1)</f>
        <v>0</v>
      </c>
      <c r="AD212" s="6">
        <f>TRUNC(SUM(L208:L210))</f>
        <v>0</v>
      </c>
      <c r="AE212" s="6">
        <f>TRUNC(SUM(AE208:AE211))</f>
        <v>0</v>
      </c>
    </row>
    <row r="213" spans="1:31" s="6" customFormat="1" ht="23.25" customHeight="1">
      <c r="A213" s="574"/>
      <c r="B213" s="574"/>
      <c r="C213" s="611"/>
      <c r="D213" s="588"/>
      <c r="E213" s="588"/>
      <c r="F213" s="589"/>
      <c r="G213" s="590"/>
      <c r="H213" s="590"/>
      <c r="I213" s="615"/>
      <c r="J213" s="590"/>
      <c r="K213" s="590"/>
      <c r="L213" s="615"/>
      <c r="M213" s="590"/>
      <c r="N213" s="615"/>
      <c r="O213" s="590"/>
      <c r="P213" s="590"/>
      <c r="Q213" s="579"/>
    </row>
    <row r="214" spans="1:31" s="6" customFormat="1" ht="23.25" customHeight="1">
      <c r="A214" s="574" t="s">
        <v>650</v>
      </c>
      <c r="B214" s="574" t="s">
        <v>557</v>
      </c>
      <c r="C214" s="611" t="s">
        <v>651</v>
      </c>
      <c r="D214" s="586" t="s">
        <v>649</v>
      </c>
      <c r="E214" s="587"/>
      <c r="F214" s="589"/>
      <c r="G214" s="590"/>
      <c r="H214" s="590"/>
      <c r="I214" s="615"/>
      <c r="J214" s="590"/>
      <c r="K214" s="590"/>
      <c r="L214" s="615"/>
      <c r="M214" s="590"/>
      <c r="N214" s="615"/>
      <c r="O214" s="590"/>
      <c r="P214" s="590"/>
      <c r="Q214" s="579"/>
    </row>
    <row r="215" spans="1:31" s="6" customFormat="1" ht="23.25" customHeight="1">
      <c r="A215" s="574" t="s">
        <v>309</v>
      </c>
      <c r="B215" s="574" t="s">
        <v>454</v>
      </c>
      <c r="C215" s="611" t="s">
        <v>183</v>
      </c>
      <c r="D215" s="588" t="s">
        <v>206</v>
      </c>
      <c r="E215" s="588" t="s">
        <v>207</v>
      </c>
      <c r="F215" s="589" t="s">
        <v>203</v>
      </c>
      <c r="G215" s="590">
        <v>1</v>
      </c>
      <c r="H215" s="590"/>
      <c r="I215" s="615"/>
      <c r="J215" s="590"/>
      <c r="K215" s="590"/>
      <c r="L215" s="615"/>
      <c r="M215" s="590"/>
      <c r="N215" s="615"/>
      <c r="O215" s="590"/>
      <c r="P215" s="590"/>
      <c r="Q215" s="579"/>
    </row>
    <row r="216" spans="1:31" s="6" customFormat="1" ht="23.25" customHeight="1">
      <c r="A216" s="574" t="s">
        <v>328</v>
      </c>
      <c r="B216" s="574" t="s">
        <v>454</v>
      </c>
      <c r="C216" s="611" t="s">
        <v>243</v>
      </c>
      <c r="D216" s="588" t="s">
        <v>244</v>
      </c>
      <c r="E216" s="588" t="s">
        <v>245</v>
      </c>
      <c r="F216" s="589" t="s">
        <v>246</v>
      </c>
      <c r="G216" s="590" t="e">
        <f>#REF!</f>
        <v>#REF!</v>
      </c>
      <c r="H216" s="590"/>
      <c r="I216" s="615"/>
      <c r="J216" s="590"/>
      <c r="K216" s="590"/>
      <c r="L216" s="615"/>
      <c r="M216" s="590"/>
      <c r="N216" s="615"/>
      <c r="O216" s="590"/>
      <c r="P216" s="590"/>
      <c r="Q216" s="579"/>
      <c r="AE216" s="6">
        <f>L216</f>
        <v>0</v>
      </c>
    </row>
    <row r="217" spans="1:31" s="6" customFormat="1" ht="23.25" customHeight="1">
      <c r="A217" s="574" t="s">
        <v>545</v>
      </c>
      <c r="B217" s="574" t="s">
        <v>454</v>
      </c>
      <c r="C217" s="611" t="s">
        <v>546</v>
      </c>
      <c r="D217" s="588" t="s">
        <v>547</v>
      </c>
      <c r="E217" s="588" t="s">
        <v>548</v>
      </c>
      <c r="F217" s="589" t="s">
        <v>203</v>
      </c>
      <c r="G217" s="590">
        <v>1</v>
      </c>
      <c r="H217" s="590"/>
      <c r="I217" s="615"/>
      <c r="J217" s="590"/>
      <c r="K217" s="590"/>
      <c r="L217" s="615"/>
      <c r="M217" s="590"/>
      <c r="N217" s="615"/>
      <c r="O217" s="590"/>
      <c r="P217" s="590"/>
      <c r="Q217" s="579"/>
    </row>
    <row r="218" spans="1:31" s="6" customFormat="1" ht="23.25" customHeight="1">
      <c r="A218" s="574"/>
      <c r="B218" s="574" t="s">
        <v>549</v>
      </c>
      <c r="C218" s="611"/>
      <c r="D218" s="588" t="s">
        <v>550</v>
      </c>
      <c r="E218" s="588"/>
      <c r="F218" s="589"/>
      <c r="G218" s="590"/>
      <c r="H218" s="590"/>
      <c r="I218" s="615"/>
      <c r="J218" s="590"/>
      <c r="K218" s="590"/>
      <c r="L218" s="615"/>
      <c r="M218" s="590"/>
      <c r="N218" s="615"/>
      <c r="O218" s="590"/>
      <c r="P218" s="590"/>
      <c r="Q218" s="579"/>
      <c r="AC218" s="6">
        <f>TRUNC(AE218*옵션!$B$36/100,1)</f>
        <v>0</v>
      </c>
      <c r="AD218" s="6">
        <f>TRUNC(SUM(L214:L216))</f>
        <v>0</v>
      </c>
      <c r="AE218" s="6">
        <f>TRUNC(SUM(AE214:AE217))</f>
        <v>0</v>
      </c>
    </row>
    <row r="219" spans="1:31" s="6" customFormat="1" ht="23.25" customHeight="1">
      <c r="A219" s="574"/>
      <c r="B219" s="574"/>
      <c r="C219" s="611"/>
      <c r="D219" s="588"/>
      <c r="E219" s="588"/>
      <c r="F219" s="589"/>
      <c r="G219" s="590"/>
      <c r="H219" s="590"/>
      <c r="I219" s="615"/>
      <c r="J219" s="590"/>
      <c r="K219" s="590"/>
      <c r="L219" s="615"/>
      <c r="M219" s="590"/>
      <c r="N219" s="615"/>
      <c r="O219" s="590"/>
      <c r="P219" s="590"/>
      <c r="Q219" s="579"/>
    </row>
    <row r="220" spans="1:31" s="6" customFormat="1" ht="23.25" customHeight="1">
      <c r="A220" s="574" t="s">
        <v>653</v>
      </c>
      <c r="B220" s="574" t="s">
        <v>557</v>
      </c>
      <c r="C220" s="611" t="s">
        <v>654</v>
      </c>
      <c r="D220" s="586" t="s">
        <v>652</v>
      </c>
      <c r="E220" s="587"/>
      <c r="F220" s="589"/>
      <c r="G220" s="590"/>
      <c r="H220" s="590"/>
      <c r="I220" s="615"/>
      <c r="J220" s="590"/>
      <c r="K220" s="590"/>
      <c r="L220" s="615"/>
      <c r="M220" s="590"/>
      <c r="N220" s="615"/>
      <c r="O220" s="590"/>
      <c r="P220" s="590"/>
      <c r="Q220" s="579"/>
    </row>
    <row r="221" spans="1:31" s="6" customFormat="1" ht="23.25" customHeight="1">
      <c r="A221" s="574" t="s">
        <v>312</v>
      </c>
      <c r="B221" s="574" t="s">
        <v>457</v>
      </c>
      <c r="C221" s="611" t="s">
        <v>183</v>
      </c>
      <c r="D221" s="588" t="s">
        <v>212</v>
      </c>
      <c r="E221" s="588" t="s">
        <v>213</v>
      </c>
      <c r="F221" s="589" t="s">
        <v>132</v>
      </c>
      <c r="G221" s="590">
        <v>1</v>
      </c>
      <c r="H221" s="590"/>
      <c r="I221" s="615"/>
      <c r="J221" s="590"/>
      <c r="K221" s="590"/>
      <c r="L221" s="615"/>
      <c r="M221" s="590"/>
      <c r="N221" s="615"/>
      <c r="O221" s="590"/>
      <c r="P221" s="590"/>
      <c r="Q221" s="579"/>
    </row>
    <row r="222" spans="1:31" s="6" customFormat="1" ht="23.25" customHeight="1">
      <c r="A222" s="574" t="s">
        <v>328</v>
      </c>
      <c r="B222" s="574" t="s">
        <v>457</v>
      </c>
      <c r="C222" s="611" t="s">
        <v>243</v>
      </c>
      <c r="D222" s="588" t="s">
        <v>244</v>
      </c>
      <c r="E222" s="588" t="s">
        <v>245</v>
      </c>
      <c r="F222" s="589" t="s">
        <v>246</v>
      </c>
      <c r="G222" s="590" t="e">
        <f>#REF!</f>
        <v>#REF!</v>
      </c>
      <c r="H222" s="590"/>
      <c r="I222" s="615"/>
      <c r="J222" s="590"/>
      <c r="K222" s="590"/>
      <c r="L222" s="615"/>
      <c r="M222" s="590"/>
      <c r="N222" s="615"/>
      <c r="O222" s="590"/>
      <c r="P222" s="590"/>
      <c r="Q222" s="579"/>
      <c r="AE222" s="6">
        <f>L222</f>
        <v>0</v>
      </c>
    </row>
    <row r="223" spans="1:31" s="6" customFormat="1" ht="23.25" customHeight="1">
      <c r="A223" s="574" t="s">
        <v>545</v>
      </c>
      <c r="B223" s="574" t="s">
        <v>457</v>
      </c>
      <c r="C223" s="611" t="s">
        <v>546</v>
      </c>
      <c r="D223" s="588" t="s">
        <v>547</v>
      </c>
      <c r="E223" s="588" t="s">
        <v>548</v>
      </c>
      <c r="F223" s="589" t="s">
        <v>203</v>
      </c>
      <c r="G223" s="590">
        <v>1</v>
      </c>
      <c r="H223" s="590"/>
      <c r="I223" s="615"/>
      <c r="J223" s="590"/>
      <c r="K223" s="590"/>
      <c r="L223" s="615"/>
      <c r="M223" s="590"/>
      <c r="N223" s="615"/>
      <c r="O223" s="590"/>
      <c r="P223" s="590"/>
      <c r="Q223" s="579"/>
    </row>
    <row r="224" spans="1:31" s="6" customFormat="1" ht="23.25" customHeight="1">
      <c r="A224" s="574"/>
      <c r="B224" s="574" t="s">
        <v>549</v>
      </c>
      <c r="C224" s="611"/>
      <c r="D224" s="588" t="s">
        <v>550</v>
      </c>
      <c r="E224" s="588"/>
      <c r="F224" s="589"/>
      <c r="G224" s="590"/>
      <c r="H224" s="590"/>
      <c r="I224" s="615"/>
      <c r="J224" s="590"/>
      <c r="K224" s="590"/>
      <c r="L224" s="615"/>
      <c r="M224" s="590"/>
      <c r="N224" s="615"/>
      <c r="O224" s="590"/>
      <c r="P224" s="590"/>
      <c r="Q224" s="579"/>
      <c r="AC224" s="6">
        <f>TRUNC(AE224*옵션!$B$36/100,1)</f>
        <v>0</v>
      </c>
      <c r="AD224" s="6">
        <f>TRUNC(SUM(L220:L222))</f>
        <v>0</v>
      </c>
      <c r="AE224" s="6">
        <f>TRUNC(SUM(AE220:AE223))</f>
        <v>0</v>
      </c>
    </row>
    <row r="225" spans="1:31" s="6" customFormat="1" ht="23.25" customHeight="1">
      <c r="A225" s="574"/>
      <c r="B225" s="574"/>
      <c r="C225" s="611"/>
      <c r="D225" s="588"/>
      <c r="E225" s="588"/>
      <c r="F225" s="589"/>
      <c r="G225" s="590"/>
      <c r="H225" s="590"/>
      <c r="I225" s="615"/>
      <c r="J225" s="590"/>
      <c r="K225" s="590"/>
      <c r="L225" s="615"/>
      <c r="M225" s="590"/>
      <c r="N225" s="615"/>
      <c r="O225" s="590"/>
      <c r="P225" s="590"/>
      <c r="Q225" s="579"/>
    </row>
    <row r="226" spans="1:31" s="6" customFormat="1" ht="23.25" customHeight="1">
      <c r="A226" s="574" t="s">
        <v>656</v>
      </c>
      <c r="B226" s="574" t="s">
        <v>557</v>
      </c>
      <c r="C226" s="611" t="s">
        <v>657</v>
      </c>
      <c r="D226" s="586" t="s">
        <v>655</v>
      </c>
      <c r="E226" s="587"/>
      <c r="F226" s="589"/>
      <c r="G226" s="590"/>
      <c r="H226" s="590"/>
      <c r="I226" s="615"/>
      <c r="J226" s="590"/>
      <c r="K226" s="590"/>
      <c r="L226" s="615"/>
      <c r="M226" s="590"/>
      <c r="N226" s="615"/>
      <c r="O226" s="590"/>
      <c r="P226" s="590"/>
      <c r="Q226" s="579"/>
    </row>
    <row r="227" spans="1:31" s="6" customFormat="1" ht="23.25" customHeight="1">
      <c r="A227" s="574" t="s">
        <v>313</v>
      </c>
      <c r="B227" s="574" t="s">
        <v>460</v>
      </c>
      <c r="C227" s="611" t="s">
        <v>183</v>
      </c>
      <c r="D227" s="588" t="s">
        <v>212</v>
      </c>
      <c r="E227" s="588" t="s">
        <v>214</v>
      </c>
      <c r="F227" s="589" t="s">
        <v>132</v>
      </c>
      <c r="G227" s="590">
        <v>1</v>
      </c>
      <c r="H227" s="590"/>
      <c r="I227" s="615"/>
      <c r="J227" s="590"/>
      <c r="K227" s="590"/>
      <c r="L227" s="615"/>
      <c r="M227" s="590"/>
      <c r="N227" s="615"/>
      <c r="O227" s="590"/>
      <c r="P227" s="590"/>
      <c r="Q227" s="579"/>
    </row>
    <row r="228" spans="1:31" s="6" customFormat="1" ht="23.25" customHeight="1">
      <c r="A228" s="574" t="s">
        <v>328</v>
      </c>
      <c r="B228" s="574" t="s">
        <v>460</v>
      </c>
      <c r="C228" s="611" t="s">
        <v>243</v>
      </c>
      <c r="D228" s="588" t="s">
        <v>244</v>
      </c>
      <c r="E228" s="588" t="s">
        <v>245</v>
      </c>
      <c r="F228" s="589" t="s">
        <v>246</v>
      </c>
      <c r="G228" s="590" t="e">
        <f>#REF!</f>
        <v>#REF!</v>
      </c>
      <c r="H228" s="590"/>
      <c r="I228" s="615"/>
      <c r="J228" s="590"/>
      <c r="K228" s="590"/>
      <c r="L228" s="615"/>
      <c r="M228" s="590"/>
      <c r="N228" s="615"/>
      <c r="O228" s="590"/>
      <c r="P228" s="590"/>
      <c r="Q228" s="579"/>
      <c r="AE228" s="6">
        <f>L228</f>
        <v>0</v>
      </c>
    </row>
    <row r="229" spans="1:31" s="6" customFormat="1" ht="23.25" customHeight="1">
      <c r="A229" s="574" t="s">
        <v>545</v>
      </c>
      <c r="B229" s="574" t="s">
        <v>460</v>
      </c>
      <c r="C229" s="611" t="s">
        <v>546</v>
      </c>
      <c r="D229" s="588" t="s">
        <v>547</v>
      </c>
      <c r="E229" s="588" t="s">
        <v>548</v>
      </c>
      <c r="F229" s="589" t="s">
        <v>203</v>
      </c>
      <c r="G229" s="590">
        <v>1</v>
      </c>
      <c r="H229" s="590"/>
      <c r="I229" s="615"/>
      <c r="J229" s="590"/>
      <c r="K229" s="590"/>
      <c r="L229" s="615"/>
      <c r="M229" s="590"/>
      <c r="N229" s="615"/>
      <c r="O229" s="590"/>
      <c r="P229" s="590"/>
      <c r="Q229" s="579"/>
    </row>
    <row r="230" spans="1:31" s="6" customFormat="1" ht="23.25" customHeight="1">
      <c r="A230" s="574"/>
      <c r="B230" s="574" t="s">
        <v>549</v>
      </c>
      <c r="C230" s="611"/>
      <c r="D230" s="588" t="s">
        <v>550</v>
      </c>
      <c r="E230" s="588"/>
      <c r="F230" s="589"/>
      <c r="G230" s="590"/>
      <c r="H230" s="590"/>
      <c r="I230" s="615"/>
      <c r="J230" s="590"/>
      <c r="K230" s="590"/>
      <c r="L230" s="615"/>
      <c r="M230" s="590"/>
      <c r="N230" s="615"/>
      <c r="O230" s="590"/>
      <c r="P230" s="590"/>
      <c r="Q230" s="579"/>
      <c r="AC230" s="6">
        <f>TRUNC(AE230*옵션!$B$36/100,1)</f>
        <v>0</v>
      </c>
      <c r="AD230" s="6">
        <f>TRUNC(SUM(L226:L228))</f>
        <v>0</v>
      </c>
      <c r="AE230" s="6">
        <f>TRUNC(SUM(AE226:AE229))</f>
        <v>0</v>
      </c>
    </row>
    <row r="231" spans="1:31" s="6" customFormat="1" ht="23.25" customHeight="1">
      <c r="A231" s="574"/>
      <c r="B231" s="574"/>
      <c r="C231" s="611"/>
      <c r="D231" s="588"/>
      <c r="E231" s="588"/>
      <c r="F231" s="589"/>
      <c r="G231" s="590"/>
      <c r="H231" s="590"/>
      <c r="I231" s="615"/>
      <c r="J231" s="590"/>
      <c r="K231" s="590"/>
      <c r="L231" s="615"/>
      <c r="M231" s="590"/>
      <c r="N231" s="615"/>
      <c r="O231" s="590"/>
      <c r="P231" s="590"/>
      <c r="Q231" s="579"/>
    </row>
    <row r="232" spans="1:31" s="6" customFormat="1" ht="23.25" customHeight="1">
      <c r="A232" s="574" t="s">
        <v>659</v>
      </c>
      <c r="B232" s="574" t="s">
        <v>557</v>
      </c>
      <c r="C232" s="611" t="s">
        <v>660</v>
      </c>
      <c r="D232" s="586" t="s">
        <v>658</v>
      </c>
      <c r="E232" s="587"/>
      <c r="F232" s="589"/>
      <c r="G232" s="590"/>
      <c r="H232" s="590"/>
      <c r="I232" s="615"/>
      <c r="J232" s="590"/>
      <c r="K232" s="590"/>
      <c r="L232" s="615"/>
      <c r="M232" s="590"/>
      <c r="N232" s="615"/>
      <c r="O232" s="590"/>
      <c r="P232" s="590"/>
      <c r="Q232" s="579"/>
    </row>
    <row r="233" spans="1:31" s="6" customFormat="1" ht="23.25" customHeight="1">
      <c r="A233" s="574" t="s">
        <v>316</v>
      </c>
      <c r="B233" s="574" t="s">
        <v>463</v>
      </c>
      <c r="C233" s="611" t="s">
        <v>183</v>
      </c>
      <c r="D233" s="588" t="s">
        <v>219</v>
      </c>
      <c r="E233" s="588" t="s">
        <v>220</v>
      </c>
      <c r="F233" s="589" t="s">
        <v>203</v>
      </c>
      <c r="G233" s="590">
        <v>1</v>
      </c>
      <c r="H233" s="590"/>
      <c r="I233" s="615"/>
      <c r="J233" s="590"/>
      <c r="K233" s="590"/>
      <c r="L233" s="615"/>
      <c r="M233" s="590"/>
      <c r="N233" s="615"/>
      <c r="O233" s="590"/>
      <c r="P233" s="590"/>
      <c r="Q233" s="579"/>
    </row>
    <row r="234" spans="1:31" s="6" customFormat="1" ht="23.25" customHeight="1">
      <c r="A234" s="574" t="s">
        <v>328</v>
      </c>
      <c r="B234" s="574" t="s">
        <v>463</v>
      </c>
      <c r="C234" s="611" t="s">
        <v>243</v>
      </c>
      <c r="D234" s="588" t="s">
        <v>244</v>
      </c>
      <c r="E234" s="588" t="s">
        <v>245</v>
      </c>
      <c r="F234" s="589" t="s">
        <v>246</v>
      </c>
      <c r="G234" s="590" t="e">
        <f>#REF!</f>
        <v>#REF!</v>
      </c>
      <c r="H234" s="590"/>
      <c r="I234" s="615"/>
      <c r="J234" s="590"/>
      <c r="K234" s="590"/>
      <c r="L234" s="615"/>
      <c r="M234" s="590"/>
      <c r="N234" s="615"/>
      <c r="O234" s="590"/>
      <c r="P234" s="590"/>
      <c r="Q234" s="579"/>
      <c r="AE234" s="6">
        <f>L234</f>
        <v>0</v>
      </c>
    </row>
    <row r="235" spans="1:31" s="6" customFormat="1" ht="23.25" customHeight="1">
      <c r="A235" s="574" t="s">
        <v>545</v>
      </c>
      <c r="B235" s="574" t="s">
        <v>463</v>
      </c>
      <c r="C235" s="611" t="s">
        <v>546</v>
      </c>
      <c r="D235" s="588" t="s">
        <v>547</v>
      </c>
      <c r="E235" s="588" t="s">
        <v>548</v>
      </c>
      <c r="F235" s="589" t="s">
        <v>203</v>
      </c>
      <c r="G235" s="590">
        <v>1</v>
      </c>
      <c r="H235" s="590"/>
      <c r="I235" s="615"/>
      <c r="J235" s="590"/>
      <c r="K235" s="590"/>
      <c r="L235" s="615"/>
      <c r="M235" s="590"/>
      <c r="N235" s="615"/>
      <c r="O235" s="590"/>
      <c r="P235" s="590"/>
      <c r="Q235" s="579"/>
    </row>
    <row r="236" spans="1:31" s="6" customFormat="1" ht="23.25" customHeight="1">
      <c r="A236" s="574"/>
      <c r="B236" s="574" t="s">
        <v>549</v>
      </c>
      <c r="C236" s="611"/>
      <c r="D236" s="588" t="s">
        <v>550</v>
      </c>
      <c r="E236" s="588"/>
      <c r="F236" s="589"/>
      <c r="G236" s="590"/>
      <c r="H236" s="590"/>
      <c r="I236" s="615"/>
      <c r="J236" s="590"/>
      <c r="K236" s="590"/>
      <c r="L236" s="615"/>
      <c r="M236" s="590"/>
      <c r="N236" s="615"/>
      <c r="O236" s="590"/>
      <c r="P236" s="590"/>
      <c r="Q236" s="579"/>
      <c r="AC236" s="6">
        <f>TRUNC(AE236*옵션!$B$36/100,1)</f>
        <v>0</v>
      </c>
      <c r="AD236" s="6">
        <f>TRUNC(SUM(L232:L234))</f>
        <v>0</v>
      </c>
      <c r="AE236" s="6">
        <f>TRUNC(SUM(AE232:AE235))</f>
        <v>0</v>
      </c>
    </row>
    <row r="237" spans="1:31" s="6" customFormat="1" ht="23.25" customHeight="1">
      <c r="A237" s="574"/>
      <c r="B237" s="574"/>
      <c r="C237" s="611"/>
      <c r="D237" s="588"/>
      <c r="E237" s="588"/>
      <c r="F237" s="589"/>
      <c r="G237" s="590"/>
      <c r="H237" s="590"/>
      <c r="I237" s="615"/>
      <c r="J237" s="590"/>
      <c r="K237" s="590"/>
      <c r="L237" s="615"/>
      <c r="M237" s="590"/>
      <c r="N237" s="615"/>
      <c r="O237" s="590"/>
      <c r="P237" s="590"/>
      <c r="Q237" s="579"/>
    </row>
    <row r="238" spans="1:31" s="6" customFormat="1" ht="23.25" customHeight="1">
      <c r="A238" s="574" t="s">
        <v>662</v>
      </c>
      <c r="B238" s="574" t="s">
        <v>557</v>
      </c>
      <c r="C238" s="611" t="s">
        <v>663</v>
      </c>
      <c r="D238" s="586" t="s">
        <v>661</v>
      </c>
      <c r="E238" s="587"/>
      <c r="F238" s="589"/>
      <c r="G238" s="590"/>
      <c r="H238" s="590"/>
      <c r="I238" s="615"/>
      <c r="J238" s="590"/>
      <c r="K238" s="590"/>
      <c r="L238" s="615"/>
      <c r="M238" s="590"/>
      <c r="N238" s="615"/>
      <c r="O238" s="590"/>
      <c r="P238" s="590"/>
      <c r="Q238" s="579"/>
    </row>
    <row r="239" spans="1:31" s="6" customFormat="1" ht="23.25" customHeight="1">
      <c r="A239" s="574" t="s">
        <v>317</v>
      </c>
      <c r="B239" s="574" t="s">
        <v>466</v>
      </c>
      <c r="C239" s="611" t="s">
        <v>183</v>
      </c>
      <c r="D239" s="588" t="s">
        <v>221</v>
      </c>
      <c r="E239" s="588" t="s">
        <v>222</v>
      </c>
      <c r="F239" s="589" t="s">
        <v>203</v>
      </c>
      <c r="G239" s="590">
        <v>1</v>
      </c>
      <c r="H239" s="590"/>
      <c r="I239" s="615"/>
      <c r="J239" s="590"/>
      <c r="K239" s="590"/>
      <c r="L239" s="615"/>
      <c r="M239" s="590"/>
      <c r="N239" s="615"/>
      <c r="O239" s="590"/>
      <c r="P239" s="590"/>
      <c r="Q239" s="579"/>
    </row>
    <row r="240" spans="1:31" s="6" customFormat="1" ht="23.25" customHeight="1">
      <c r="A240" s="574" t="s">
        <v>328</v>
      </c>
      <c r="B240" s="574" t="s">
        <v>466</v>
      </c>
      <c r="C240" s="611" t="s">
        <v>243</v>
      </c>
      <c r="D240" s="588" t="s">
        <v>244</v>
      </c>
      <c r="E240" s="588" t="s">
        <v>245</v>
      </c>
      <c r="F240" s="589" t="s">
        <v>246</v>
      </c>
      <c r="G240" s="590" t="e">
        <f>#REF!</f>
        <v>#REF!</v>
      </c>
      <c r="H240" s="590"/>
      <c r="I240" s="615"/>
      <c r="J240" s="590"/>
      <c r="K240" s="590"/>
      <c r="L240" s="615"/>
      <c r="M240" s="590"/>
      <c r="N240" s="615"/>
      <c r="O240" s="590"/>
      <c r="P240" s="590"/>
      <c r="Q240" s="579"/>
      <c r="AE240" s="6">
        <f>L240</f>
        <v>0</v>
      </c>
    </row>
    <row r="241" spans="1:31" s="6" customFormat="1" ht="23.25" customHeight="1">
      <c r="A241" s="574" t="s">
        <v>545</v>
      </c>
      <c r="B241" s="574" t="s">
        <v>466</v>
      </c>
      <c r="C241" s="611" t="s">
        <v>546</v>
      </c>
      <c r="D241" s="588" t="s">
        <v>547</v>
      </c>
      <c r="E241" s="588" t="s">
        <v>548</v>
      </c>
      <c r="F241" s="589" t="s">
        <v>203</v>
      </c>
      <c r="G241" s="590">
        <v>1</v>
      </c>
      <c r="H241" s="590"/>
      <c r="I241" s="615"/>
      <c r="J241" s="590"/>
      <c r="K241" s="590"/>
      <c r="L241" s="615"/>
      <c r="M241" s="590"/>
      <c r="N241" s="615"/>
      <c r="O241" s="590"/>
      <c r="P241" s="590"/>
      <c r="Q241" s="579"/>
    </row>
    <row r="242" spans="1:31" s="6" customFormat="1" ht="23.25" customHeight="1">
      <c r="A242" s="574"/>
      <c r="B242" s="574" t="s">
        <v>549</v>
      </c>
      <c r="C242" s="611"/>
      <c r="D242" s="588" t="s">
        <v>550</v>
      </c>
      <c r="E242" s="588"/>
      <c r="F242" s="589"/>
      <c r="G242" s="590"/>
      <c r="H242" s="590"/>
      <c r="I242" s="615"/>
      <c r="J242" s="590"/>
      <c r="K242" s="590"/>
      <c r="L242" s="615"/>
      <c r="M242" s="590"/>
      <c r="N242" s="615"/>
      <c r="O242" s="590"/>
      <c r="P242" s="590"/>
      <c r="Q242" s="579"/>
      <c r="AC242" s="6">
        <f>TRUNC(AE242*옵션!$B$36/100,1)</f>
        <v>0</v>
      </c>
      <c r="AD242" s="6">
        <f>TRUNC(SUM(L238:L240))</f>
        <v>0</v>
      </c>
      <c r="AE242" s="6">
        <f>TRUNC(SUM(AE238:AE241))</f>
        <v>0</v>
      </c>
    </row>
    <row r="243" spans="1:31" s="6" customFormat="1" ht="23.25" customHeight="1">
      <c r="A243" s="574"/>
      <c r="B243" s="574"/>
      <c r="C243" s="611"/>
      <c r="D243" s="588"/>
      <c r="E243" s="588"/>
      <c r="F243" s="589"/>
      <c r="G243" s="590"/>
      <c r="H243" s="590"/>
      <c r="I243" s="615"/>
      <c r="J243" s="590"/>
      <c r="K243" s="590"/>
      <c r="L243" s="615"/>
      <c r="M243" s="590"/>
      <c r="N243" s="615"/>
      <c r="O243" s="590"/>
      <c r="P243" s="590"/>
      <c r="Q243" s="579"/>
    </row>
    <row r="244" spans="1:31" s="6" customFormat="1" ht="23.25" customHeight="1">
      <c r="A244" s="574" t="s">
        <v>665</v>
      </c>
      <c r="B244" s="574" t="s">
        <v>557</v>
      </c>
      <c r="C244" s="611" t="s">
        <v>666</v>
      </c>
      <c r="D244" s="586" t="s">
        <v>664</v>
      </c>
      <c r="E244" s="587"/>
      <c r="F244" s="589"/>
      <c r="G244" s="590"/>
      <c r="H244" s="590"/>
      <c r="I244" s="615"/>
      <c r="J244" s="590"/>
      <c r="K244" s="590"/>
      <c r="L244" s="615"/>
      <c r="M244" s="590"/>
      <c r="N244" s="615"/>
      <c r="O244" s="590"/>
      <c r="P244" s="590"/>
      <c r="Q244" s="579"/>
    </row>
    <row r="245" spans="1:31" s="6" customFormat="1" ht="23.25" customHeight="1">
      <c r="A245" s="574" t="s">
        <v>318</v>
      </c>
      <c r="B245" s="574" t="s">
        <v>469</v>
      </c>
      <c r="C245" s="611" t="s">
        <v>183</v>
      </c>
      <c r="D245" s="588" t="s">
        <v>223</v>
      </c>
      <c r="E245" s="588" t="s">
        <v>224</v>
      </c>
      <c r="F245" s="589" t="s">
        <v>203</v>
      </c>
      <c r="G245" s="590">
        <v>1</v>
      </c>
      <c r="H245" s="590"/>
      <c r="I245" s="615"/>
      <c r="J245" s="590"/>
      <c r="K245" s="590"/>
      <c r="L245" s="615"/>
      <c r="M245" s="590"/>
      <c r="N245" s="615"/>
      <c r="O245" s="590"/>
      <c r="P245" s="590"/>
      <c r="Q245" s="579"/>
    </row>
    <row r="246" spans="1:31" s="6" customFormat="1" ht="23.25" customHeight="1">
      <c r="A246" s="574" t="s">
        <v>328</v>
      </c>
      <c r="B246" s="574" t="s">
        <v>469</v>
      </c>
      <c r="C246" s="611" t="s">
        <v>243</v>
      </c>
      <c r="D246" s="588" t="s">
        <v>244</v>
      </c>
      <c r="E246" s="588" t="s">
        <v>245</v>
      </c>
      <c r="F246" s="589" t="s">
        <v>246</v>
      </c>
      <c r="G246" s="590" t="e">
        <f>#REF!</f>
        <v>#REF!</v>
      </c>
      <c r="H246" s="590"/>
      <c r="I246" s="615"/>
      <c r="J246" s="590"/>
      <c r="K246" s="590"/>
      <c r="L246" s="615"/>
      <c r="M246" s="590"/>
      <c r="N246" s="615"/>
      <c r="O246" s="590"/>
      <c r="P246" s="590"/>
      <c r="Q246" s="579"/>
      <c r="AE246" s="6">
        <f>L246</f>
        <v>0</v>
      </c>
    </row>
    <row r="247" spans="1:31" s="6" customFormat="1" ht="23.25" customHeight="1">
      <c r="A247" s="574" t="s">
        <v>545</v>
      </c>
      <c r="B247" s="574" t="s">
        <v>469</v>
      </c>
      <c r="C247" s="611" t="s">
        <v>546</v>
      </c>
      <c r="D247" s="588" t="s">
        <v>547</v>
      </c>
      <c r="E247" s="588" t="s">
        <v>548</v>
      </c>
      <c r="F247" s="589" t="s">
        <v>203</v>
      </c>
      <c r="G247" s="590">
        <v>1</v>
      </c>
      <c r="H247" s="590"/>
      <c r="I247" s="615"/>
      <c r="J247" s="590"/>
      <c r="K247" s="590"/>
      <c r="L247" s="615"/>
      <c r="M247" s="590"/>
      <c r="N247" s="615"/>
      <c r="O247" s="590"/>
      <c r="P247" s="590"/>
      <c r="Q247" s="579"/>
    </row>
    <row r="248" spans="1:31" s="6" customFormat="1" ht="23.25" customHeight="1">
      <c r="A248" s="574"/>
      <c r="B248" s="574" t="s">
        <v>549</v>
      </c>
      <c r="C248" s="611"/>
      <c r="D248" s="588" t="s">
        <v>550</v>
      </c>
      <c r="E248" s="588"/>
      <c r="F248" s="589"/>
      <c r="G248" s="590"/>
      <c r="H248" s="590"/>
      <c r="I248" s="615"/>
      <c r="J248" s="590"/>
      <c r="K248" s="590"/>
      <c r="L248" s="615"/>
      <c r="M248" s="590"/>
      <c r="N248" s="615"/>
      <c r="O248" s="590"/>
      <c r="P248" s="590"/>
      <c r="Q248" s="579"/>
      <c r="AC248" s="6">
        <f>TRUNC(AE248*옵션!$B$36/100,1)</f>
        <v>0</v>
      </c>
      <c r="AD248" s="6">
        <f>TRUNC(SUM(L244:L246))</f>
        <v>0</v>
      </c>
      <c r="AE248" s="6">
        <f>TRUNC(SUM(AE244:AE247))</f>
        <v>0</v>
      </c>
    </row>
    <row r="249" spans="1:31" s="6" customFormat="1" ht="23.25" customHeight="1">
      <c r="A249" s="574"/>
      <c r="B249" s="574"/>
      <c r="C249" s="611"/>
      <c r="D249" s="588"/>
      <c r="E249" s="588"/>
      <c r="F249" s="589"/>
      <c r="G249" s="590"/>
      <c r="H249" s="590"/>
      <c r="I249" s="615"/>
      <c r="J249" s="590"/>
      <c r="K249" s="590"/>
      <c r="L249" s="615"/>
      <c r="M249" s="590"/>
      <c r="N249" s="615"/>
      <c r="O249" s="590"/>
      <c r="P249" s="590"/>
      <c r="Q249" s="579"/>
    </row>
    <row r="250" spans="1:31" s="6" customFormat="1" ht="23.25" customHeight="1">
      <c r="A250" s="574" t="s">
        <v>668</v>
      </c>
      <c r="B250" s="574" t="s">
        <v>557</v>
      </c>
      <c r="C250" s="611" t="s">
        <v>669</v>
      </c>
      <c r="D250" s="586" t="s">
        <v>667</v>
      </c>
      <c r="E250" s="587"/>
      <c r="F250" s="589"/>
      <c r="G250" s="590"/>
      <c r="H250" s="590"/>
      <c r="I250" s="615"/>
      <c r="J250" s="590"/>
      <c r="K250" s="590"/>
      <c r="L250" s="615"/>
      <c r="M250" s="590"/>
      <c r="N250" s="615"/>
      <c r="O250" s="590"/>
      <c r="P250" s="590"/>
      <c r="Q250" s="579"/>
    </row>
    <row r="251" spans="1:31" s="6" customFormat="1" ht="23.25" customHeight="1">
      <c r="A251" s="574" t="s">
        <v>319</v>
      </c>
      <c r="B251" s="574" t="s">
        <v>472</v>
      </c>
      <c r="C251" s="611" t="s">
        <v>183</v>
      </c>
      <c r="D251" s="588" t="s">
        <v>225</v>
      </c>
      <c r="E251" s="588" t="s">
        <v>226</v>
      </c>
      <c r="F251" s="589" t="s">
        <v>203</v>
      </c>
      <c r="G251" s="590">
        <v>1</v>
      </c>
      <c r="H251" s="590"/>
      <c r="I251" s="615"/>
      <c r="J251" s="590"/>
      <c r="K251" s="590"/>
      <c r="L251" s="615"/>
      <c r="M251" s="590"/>
      <c r="N251" s="615"/>
      <c r="O251" s="590"/>
      <c r="P251" s="590"/>
      <c r="Q251" s="579"/>
    </row>
    <row r="252" spans="1:31" s="6" customFormat="1" ht="23.25" customHeight="1">
      <c r="A252" s="574" t="s">
        <v>328</v>
      </c>
      <c r="B252" s="574" t="s">
        <v>472</v>
      </c>
      <c r="C252" s="611" t="s">
        <v>243</v>
      </c>
      <c r="D252" s="588" t="s">
        <v>244</v>
      </c>
      <c r="E252" s="588" t="s">
        <v>245</v>
      </c>
      <c r="F252" s="589" t="s">
        <v>246</v>
      </c>
      <c r="G252" s="590" t="e">
        <f>#REF!</f>
        <v>#REF!</v>
      </c>
      <c r="H252" s="590"/>
      <c r="I252" s="615"/>
      <c r="J252" s="590"/>
      <c r="K252" s="590"/>
      <c r="L252" s="615"/>
      <c r="M252" s="590"/>
      <c r="N252" s="615"/>
      <c r="O252" s="590"/>
      <c r="P252" s="590"/>
      <c r="Q252" s="579"/>
      <c r="AE252" s="6">
        <f>L252</f>
        <v>0</v>
      </c>
    </row>
    <row r="253" spans="1:31" s="6" customFormat="1" ht="23.25" customHeight="1">
      <c r="A253" s="574" t="s">
        <v>545</v>
      </c>
      <c r="B253" s="574" t="s">
        <v>472</v>
      </c>
      <c r="C253" s="611" t="s">
        <v>546</v>
      </c>
      <c r="D253" s="588" t="s">
        <v>547</v>
      </c>
      <c r="E253" s="588" t="s">
        <v>548</v>
      </c>
      <c r="F253" s="589" t="s">
        <v>203</v>
      </c>
      <c r="G253" s="590">
        <v>1</v>
      </c>
      <c r="H253" s="590"/>
      <c r="I253" s="615"/>
      <c r="J253" s="590"/>
      <c r="K253" s="590"/>
      <c r="L253" s="615"/>
      <c r="M253" s="590"/>
      <c r="N253" s="615"/>
      <c r="O253" s="590"/>
      <c r="P253" s="590"/>
      <c r="Q253" s="579"/>
    </row>
    <row r="254" spans="1:31" s="6" customFormat="1" ht="23.25" customHeight="1">
      <c r="A254" s="574"/>
      <c r="B254" s="574" t="s">
        <v>549</v>
      </c>
      <c r="C254" s="611"/>
      <c r="D254" s="588" t="s">
        <v>550</v>
      </c>
      <c r="E254" s="588"/>
      <c r="F254" s="589"/>
      <c r="G254" s="590"/>
      <c r="H254" s="590"/>
      <c r="I254" s="615"/>
      <c r="J254" s="590"/>
      <c r="K254" s="590"/>
      <c r="L254" s="615"/>
      <c r="M254" s="590"/>
      <c r="N254" s="615"/>
      <c r="O254" s="590"/>
      <c r="P254" s="590"/>
      <c r="Q254" s="579"/>
      <c r="AC254" s="6">
        <f>TRUNC(AE254*옵션!$B$36/100,1)</f>
        <v>0</v>
      </c>
      <c r="AD254" s="6">
        <f>TRUNC(SUM(L250:L252))</f>
        <v>0</v>
      </c>
      <c r="AE254" s="6">
        <f>TRUNC(SUM(AE250:AE253))</f>
        <v>0</v>
      </c>
    </row>
    <row r="255" spans="1:31" s="6" customFormat="1" ht="23.25" customHeight="1">
      <c r="A255" s="574"/>
      <c r="B255" s="574"/>
      <c r="C255" s="611"/>
      <c r="D255" s="588"/>
      <c r="E255" s="588"/>
      <c r="F255" s="589"/>
      <c r="G255" s="590"/>
      <c r="H255" s="590"/>
      <c r="I255" s="615"/>
      <c r="J255" s="590"/>
      <c r="K255" s="590"/>
      <c r="L255" s="615"/>
      <c r="M255" s="590"/>
      <c r="N255" s="615"/>
      <c r="O255" s="590"/>
      <c r="P255" s="590"/>
      <c r="Q255" s="579"/>
    </row>
    <row r="256" spans="1:31" s="6" customFormat="1" ht="23.25" customHeight="1">
      <c r="A256" s="574" t="s">
        <v>671</v>
      </c>
      <c r="B256" s="574" t="s">
        <v>557</v>
      </c>
      <c r="C256" s="611" t="s">
        <v>672</v>
      </c>
      <c r="D256" s="586" t="s">
        <v>670</v>
      </c>
      <c r="E256" s="587"/>
      <c r="F256" s="589"/>
      <c r="G256" s="590"/>
      <c r="H256" s="590"/>
      <c r="I256" s="615"/>
      <c r="J256" s="590"/>
      <c r="K256" s="590"/>
      <c r="L256" s="615"/>
      <c r="M256" s="590"/>
      <c r="N256" s="615"/>
      <c r="O256" s="590"/>
      <c r="P256" s="590"/>
      <c r="Q256" s="579"/>
    </row>
    <row r="257" spans="1:31" s="6" customFormat="1" ht="23.25" customHeight="1">
      <c r="A257" s="574" t="s">
        <v>320</v>
      </c>
      <c r="B257" s="574" t="s">
        <v>475</v>
      </c>
      <c r="C257" s="611" t="s">
        <v>183</v>
      </c>
      <c r="D257" s="588" t="s">
        <v>227</v>
      </c>
      <c r="E257" s="588" t="s">
        <v>228</v>
      </c>
      <c r="F257" s="589" t="s">
        <v>203</v>
      </c>
      <c r="G257" s="590">
        <v>1</v>
      </c>
      <c r="H257" s="590"/>
      <c r="I257" s="615"/>
      <c r="J257" s="590"/>
      <c r="K257" s="590"/>
      <c r="L257" s="615"/>
      <c r="M257" s="590"/>
      <c r="N257" s="615"/>
      <c r="O257" s="590"/>
      <c r="P257" s="590"/>
      <c r="Q257" s="579"/>
    </row>
    <row r="258" spans="1:31" s="6" customFormat="1" ht="23.25" customHeight="1">
      <c r="A258" s="574" t="s">
        <v>328</v>
      </c>
      <c r="B258" s="574" t="s">
        <v>475</v>
      </c>
      <c r="C258" s="611" t="s">
        <v>243</v>
      </c>
      <c r="D258" s="588" t="s">
        <v>244</v>
      </c>
      <c r="E258" s="588" t="s">
        <v>245</v>
      </c>
      <c r="F258" s="589" t="s">
        <v>246</v>
      </c>
      <c r="G258" s="590" t="e">
        <f>#REF!</f>
        <v>#REF!</v>
      </c>
      <c r="H258" s="590"/>
      <c r="I258" s="615"/>
      <c r="J258" s="590"/>
      <c r="K258" s="590"/>
      <c r="L258" s="615"/>
      <c r="M258" s="590"/>
      <c r="N258" s="615"/>
      <c r="O258" s="590"/>
      <c r="P258" s="590"/>
      <c r="Q258" s="579"/>
      <c r="AE258" s="6">
        <f>L258</f>
        <v>0</v>
      </c>
    </row>
    <row r="259" spans="1:31" s="6" customFormat="1" ht="23.25" customHeight="1">
      <c r="A259" s="574" t="s">
        <v>545</v>
      </c>
      <c r="B259" s="574" t="s">
        <v>475</v>
      </c>
      <c r="C259" s="611" t="s">
        <v>546</v>
      </c>
      <c r="D259" s="588" t="s">
        <v>547</v>
      </c>
      <c r="E259" s="588" t="s">
        <v>548</v>
      </c>
      <c r="F259" s="589" t="s">
        <v>203</v>
      </c>
      <c r="G259" s="590">
        <v>1</v>
      </c>
      <c r="H259" s="590"/>
      <c r="I259" s="615"/>
      <c r="J259" s="590"/>
      <c r="K259" s="590"/>
      <c r="L259" s="615"/>
      <c r="M259" s="590"/>
      <c r="N259" s="615"/>
      <c r="O259" s="590"/>
      <c r="P259" s="590"/>
      <c r="Q259" s="579"/>
    </row>
    <row r="260" spans="1:31" s="6" customFormat="1" ht="23.25" customHeight="1">
      <c r="A260" s="574"/>
      <c r="B260" s="574" t="s">
        <v>549</v>
      </c>
      <c r="C260" s="611"/>
      <c r="D260" s="588" t="s">
        <v>550</v>
      </c>
      <c r="E260" s="588"/>
      <c r="F260" s="589"/>
      <c r="G260" s="590"/>
      <c r="H260" s="590"/>
      <c r="I260" s="615"/>
      <c r="J260" s="590"/>
      <c r="K260" s="590"/>
      <c r="L260" s="615"/>
      <c r="M260" s="590"/>
      <c r="N260" s="615"/>
      <c r="O260" s="590"/>
      <c r="P260" s="590"/>
      <c r="Q260" s="579"/>
      <c r="AC260" s="6">
        <f>TRUNC(AE260*옵션!$B$36/100,1)</f>
        <v>0</v>
      </c>
      <c r="AD260" s="6">
        <f>TRUNC(SUM(L256:L258))</f>
        <v>0</v>
      </c>
      <c r="AE260" s="6">
        <f>TRUNC(SUM(AE256:AE259))</f>
        <v>0</v>
      </c>
    </row>
    <row r="261" spans="1:31" s="6" customFormat="1" ht="23.25" customHeight="1">
      <c r="A261" s="574"/>
      <c r="B261" s="574"/>
      <c r="C261" s="611"/>
      <c r="D261" s="588"/>
      <c r="E261" s="588"/>
      <c r="F261" s="589"/>
      <c r="G261" s="590"/>
      <c r="H261" s="590"/>
      <c r="I261" s="615"/>
      <c r="J261" s="590"/>
      <c r="K261" s="590"/>
      <c r="L261" s="615"/>
      <c r="M261" s="590"/>
      <c r="N261" s="615"/>
      <c r="O261" s="590"/>
      <c r="P261" s="590"/>
      <c r="Q261" s="579"/>
    </row>
    <row r="262" spans="1:31" s="6" customFormat="1" ht="23.25" customHeight="1">
      <c r="A262" s="574" t="s">
        <v>674</v>
      </c>
      <c r="B262" s="574" t="s">
        <v>557</v>
      </c>
      <c r="C262" s="611" t="s">
        <v>675</v>
      </c>
      <c r="D262" s="586" t="s">
        <v>673</v>
      </c>
      <c r="E262" s="587"/>
      <c r="F262" s="589"/>
      <c r="G262" s="590"/>
      <c r="H262" s="590"/>
      <c r="I262" s="615"/>
      <c r="J262" s="590"/>
      <c r="K262" s="590"/>
      <c r="L262" s="615"/>
      <c r="M262" s="590"/>
      <c r="N262" s="615"/>
      <c r="O262" s="590"/>
      <c r="P262" s="590"/>
      <c r="Q262" s="579"/>
    </row>
    <row r="263" spans="1:31" s="6" customFormat="1" ht="23.25" customHeight="1">
      <c r="A263" s="574" t="s">
        <v>321</v>
      </c>
      <c r="B263" s="574" t="s">
        <v>478</v>
      </c>
      <c r="C263" s="611" t="s">
        <v>183</v>
      </c>
      <c r="D263" s="588" t="s">
        <v>229</v>
      </c>
      <c r="E263" s="588" t="s">
        <v>230</v>
      </c>
      <c r="F263" s="589" t="s">
        <v>203</v>
      </c>
      <c r="G263" s="590">
        <v>1</v>
      </c>
      <c r="H263" s="590"/>
      <c r="I263" s="615"/>
      <c r="J263" s="590"/>
      <c r="K263" s="590"/>
      <c r="L263" s="615"/>
      <c r="M263" s="590"/>
      <c r="N263" s="615"/>
      <c r="O263" s="590"/>
      <c r="P263" s="590"/>
      <c r="Q263" s="579"/>
    </row>
    <row r="264" spans="1:31" s="6" customFormat="1" ht="23.25" customHeight="1">
      <c r="A264" s="574" t="s">
        <v>328</v>
      </c>
      <c r="B264" s="574" t="s">
        <v>478</v>
      </c>
      <c r="C264" s="611" t="s">
        <v>243</v>
      </c>
      <c r="D264" s="588" t="s">
        <v>244</v>
      </c>
      <c r="E264" s="588" t="s">
        <v>245</v>
      </c>
      <c r="F264" s="589" t="s">
        <v>246</v>
      </c>
      <c r="G264" s="590" t="e">
        <f>#REF!</f>
        <v>#REF!</v>
      </c>
      <c r="H264" s="590"/>
      <c r="I264" s="615"/>
      <c r="J264" s="590"/>
      <c r="K264" s="590"/>
      <c r="L264" s="615"/>
      <c r="M264" s="590"/>
      <c r="N264" s="615"/>
      <c r="O264" s="590"/>
      <c r="P264" s="590"/>
      <c r="Q264" s="579"/>
      <c r="AE264" s="6">
        <f>L264</f>
        <v>0</v>
      </c>
    </row>
    <row r="265" spans="1:31" s="6" customFormat="1" ht="23.25" customHeight="1">
      <c r="A265" s="574" t="s">
        <v>545</v>
      </c>
      <c r="B265" s="574" t="s">
        <v>478</v>
      </c>
      <c r="C265" s="611" t="s">
        <v>546</v>
      </c>
      <c r="D265" s="588" t="s">
        <v>547</v>
      </c>
      <c r="E265" s="588" t="s">
        <v>548</v>
      </c>
      <c r="F265" s="589" t="s">
        <v>203</v>
      </c>
      <c r="G265" s="590">
        <v>1</v>
      </c>
      <c r="H265" s="590"/>
      <c r="I265" s="615"/>
      <c r="J265" s="590"/>
      <c r="K265" s="590"/>
      <c r="L265" s="615"/>
      <c r="M265" s="590"/>
      <c r="N265" s="615"/>
      <c r="O265" s="590"/>
      <c r="P265" s="590"/>
      <c r="Q265" s="579"/>
    </row>
    <row r="266" spans="1:31" s="6" customFormat="1" ht="23.25" customHeight="1">
      <c r="A266" s="574"/>
      <c r="B266" s="574" t="s">
        <v>549</v>
      </c>
      <c r="C266" s="611"/>
      <c r="D266" s="588" t="s">
        <v>550</v>
      </c>
      <c r="E266" s="588"/>
      <c r="F266" s="589"/>
      <c r="G266" s="590"/>
      <c r="H266" s="590"/>
      <c r="I266" s="615"/>
      <c r="J266" s="590"/>
      <c r="K266" s="590"/>
      <c r="L266" s="615"/>
      <c r="M266" s="590"/>
      <c r="N266" s="615"/>
      <c r="O266" s="590"/>
      <c r="P266" s="590"/>
      <c r="Q266" s="579"/>
      <c r="AC266" s="6">
        <f>TRUNC(AE266*옵션!$B$36/100,1)</f>
        <v>0</v>
      </c>
      <c r="AD266" s="6">
        <f>TRUNC(SUM(L262:L264))</f>
        <v>0</v>
      </c>
      <c r="AE266" s="6">
        <f>TRUNC(SUM(AE262:AE265))</f>
        <v>0</v>
      </c>
    </row>
    <row r="267" spans="1:31" s="6" customFormat="1" ht="23.25" customHeight="1">
      <c r="A267" s="574"/>
      <c r="B267" s="574"/>
      <c r="C267" s="611"/>
      <c r="D267" s="588"/>
      <c r="E267" s="588"/>
      <c r="F267" s="589"/>
      <c r="G267" s="590"/>
      <c r="H267" s="590"/>
      <c r="I267" s="615"/>
      <c r="J267" s="590"/>
      <c r="K267" s="590"/>
      <c r="L267" s="615"/>
      <c r="M267" s="590"/>
      <c r="N267" s="615"/>
      <c r="O267" s="590"/>
      <c r="P267" s="590"/>
      <c r="Q267" s="579"/>
    </row>
    <row r="268" spans="1:31" s="6" customFormat="1" ht="23.25" customHeight="1">
      <c r="A268" s="574" t="s">
        <v>677</v>
      </c>
      <c r="B268" s="574" t="s">
        <v>557</v>
      </c>
      <c r="C268" s="611" t="s">
        <v>678</v>
      </c>
      <c r="D268" s="586" t="s">
        <v>676</v>
      </c>
      <c r="E268" s="587"/>
      <c r="F268" s="589"/>
      <c r="G268" s="590"/>
      <c r="H268" s="590"/>
      <c r="I268" s="615"/>
      <c r="J268" s="590"/>
      <c r="K268" s="590"/>
      <c r="L268" s="615"/>
      <c r="M268" s="590"/>
      <c r="N268" s="615"/>
      <c r="O268" s="590"/>
      <c r="P268" s="590"/>
      <c r="Q268" s="579"/>
    </row>
    <row r="269" spans="1:31" s="6" customFormat="1" ht="23.25" customHeight="1">
      <c r="A269" s="574" t="s">
        <v>322</v>
      </c>
      <c r="B269" s="574" t="s">
        <v>481</v>
      </c>
      <c r="C269" s="611" t="s">
        <v>183</v>
      </c>
      <c r="D269" s="588" t="s">
        <v>231</v>
      </c>
      <c r="E269" s="588" t="s">
        <v>232</v>
      </c>
      <c r="F269" s="589" t="s">
        <v>203</v>
      </c>
      <c r="G269" s="590">
        <v>1</v>
      </c>
      <c r="H269" s="590"/>
      <c r="I269" s="615"/>
      <c r="J269" s="590"/>
      <c r="K269" s="590"/>
      <c r="L269" s="615"/>
      <c r="M269" s="590"/>
      <c r="N269" s="615"/>
      <c r="O269" s="590"/>
      <c r="P269" s="590"/>
      <c r="Q269" s="579"/>
    </row>
    <row r="270" spans="1:31" s="6" customFormat="1" ht="23.25" customHeight="1">
      <c r="A270" s="574" t="s">
        <v>328</v>
      </c>
      <c r="B270" s="574" t="s">
        <v>481</v>
      </c>
      <c r="C270" s="611" t="s">
        <v>243</v>
      </c>
      <c r="D270" s="588" t="s">
        <v>244</v>
      </c>
      <c r="E270" s="588" t="s">
        <v>245</v>
      </c>
      <c r="F270" s="589" t="s">
        <v>246</v>
      </c>
      <c r="G270" s="590" t="e">
        <f>#REF!</f>
        <v>#REF!</v>
      </c>
      <c r="H270" s="590"/>
      <c r="I270" s="615"/>
      <c r="J270" s="590"/>
      <c r="K270" s="590"/>
      <c r="L270" s="615"/>
      <c r="M270" s="590"/>
      <c r="N270" s="615"/>
      <c r="O270" s="590"/>
      <c r="P270" s="590"/>
      <c r="Q270" s="579"/>
      <c r="AE270" s="6">
        <f>L270</f>
        <v>0</v>
      </c>
    </row>
    <row r="271" spans="1:31" s="6" customFormat="1" ht="23.25" customHeight="1">
      <c r="A271" s="574" t="s">
        <v>545</v>
      </c>
      <c r="B271" s="574" t="s">
        <v>481</v>
      </c>
      <c r="C271" s="611" t="s">
        <v>546</v>
      </c>
      <c r="D271" s="588" t="s">
        <v>547</v>
      </c>
      <c r="E271" s="588" t="s">
        <v>548</v>
      </c>
      <c r="F271" s="589" t="s">
        <v>203</v>
      </c>
      <c r="G271" s="590">
        <v>1</v>
      </c>
      <c r="H271" s="590"/>
      <c r="I271" s="615"/>
      <c r="J271" s="590"/>
      <c r="K271" s="590"/>
      <c r="L271" s="615"/>
      <c r="M271" s="590"/>
      <c r="N271" s="615"/>
      <c r="O271" s="590"/>
      <c r="P271" s="590"/>
      <c r="Q271" s="579"/>
    </row>
    <row r="272" spans="1:31" s="6" customFormat="1" ht="23.25" customHeight="1">
      <c r="A272" s="574"/>
      <c r="B272" s="574" t="s">
        <v>549</v>
      </c>
      <c r="C272" s="611"/>
      <c r="D272" s="588" t="s">
        <v>550</v>
      </c>
      <c r="E272" s="588"/>
      <c r="F272" s="589"/>
      <c r="G272" s="590"/>
      <c r="H272" s="590"/>
      <c r="I272" s="615"/>
      <c r="J272" s="590"/>
      <c r="K272" s="590"/>
      <c r="L272" s="615"/>
      <c r="M272" s="590"/>
      <c r="N272" s="615"/>
      <c r="O272" s="590"/>
      <c r="P272" s="590"/>
      <c r="Q272" s="579"/>
      <c r="AC272" s="6">
        <f>TRUNC(AE272*옵션!$B$36/100,1)</f>
        <v>0</v>
      </c>
      <c r="AD272" s="6">
        <f>TRUNC(SUM(L268:L270))</f>
        <v>0</v>
      </c>
      <c r="AE272" s="6">
        <f>TRUNC(SUM(AE268:AE271))</f>
        <v>0</v>
      </c>
    </row>
    <row r="273" spans="1:31" s="6" customFormat="1" ht="23.25" customHeight="1">
      <c r="A273" s="574"/>
      <c r="B273" s="574"/>
      <c r="C273" s="611"/>
      <c r="D273" s="588"/>
      <c r="E273" s="588"/>
      <c r="F273" s="589"/>
      <c r="G273" s="590"/>
      <c r="H273" s="590"/>
      <c r="I273" s="615"/>
      <c r="J273" s="590"/>
      <c r="K273" s="590"/>
      <c r="L273" s="615"/>
      <c r="M273" s="590"/>
      <c r="N273" s="615"/>
      <c r="O273" s="590"/>
      <c r="P273" s="590"/>
      <c r="Q273" s="579"/>
    </row>
    <row r="274" spans="1:31" s="6" customFormat="1" ht="23.25" customHeight="1">
      <c r="A274" s="574" t="s">
        <v>680</v>
      </c>
      <c r="B274" s="574" t="s">
        <v>557</v>
      </c>
      <c r="C274" s="611" t="s">
        <v>681</v>
      </c>
      <c r="D274" s="586" t="s">
        <v>679</v>
      </c>
      <c r="E274" s="587"/>
      <c r="F274" s="589"/>
      <c r="G274" s="590"/>
      <c r="H274" s="590"/>
      <c r="I274" s="615"/>
      <c r="J274" s="590"/>
      <c r="K274" s="590"/>
      <c r="L274" s="615"/>
      <c r="M274" s="590"/>
      <c r="N274" s="615"/>
      <c r="O274" s="590"/>
      <c r="P274" s="590"/>
      <c r="Q274" s="579"/>
    </row>
    <row r="275" spans="1:31" s="6" customFormat="1" ht="23.25" customHeight="1">
      <c r="A275" s="574" t="s">
        <v>299</v>
      </c>
      <c r="B275" s="574" t="s">
        <v>484</v>
      </c>
      <c r="C275" s="611" t="s">
        <v>183</v>
      </c>
      <c r="D275" s="588" t="s">
        <v>192</v>
      </c>
      <c r="E275" s="588" t="s">
        <v>86</v>
      </c>
      <c r="F275" s="589" t="s">
        <v>87</v>
      </c>
      <c r="G275" s="590">
        <v>1</v>
      </c>
      <c r="H275" s="590"/>
      <c r="I275" s="615"/>
      <c r="J275" s="590"/>
      <c r="K275" s="590"/>
      <c r="L275" s="615"/>
      <c r="M275" s="590"/>
      <c r="N275" s="615"/>
      <c r="O275" s="590"/>
      <c r="P275" s="590"/>
      <c r="Q275" s="579"/>
    </row>
    <row r="276" spans="1:31" s="6" customFormat="1" ht="23.25" customHeight="1">
      <c r="A276" s="574" t="s">
        <v>328</v>
      </c>
      <c r="B276" s="574" t="s">
        <v>484</v>
      </c>
      <c r="C276" s="611" t="s">
        <v>243</v>
      </c>
      <c r="D276" s="588" t="s">
        <v>244</v>
      </c>
      <c r="E276" s="588" t="s">
        <v>245</v>
      </c>
      <c r="F276" s="589" t="s">
        <v>246</v>
      </c>
      <c r="G276" s="590" t="e">
        <f>#REF!</f>
        <v>#REF!</v>
      </c>
      <c r="H276" s="590"/>
      <c r="I276" s="615"/>
      <c r="J276" s="590"/>
      <c r="K276" s="590"/>
      <c r="L276" s="615"/>
      <c r="M276" s="590"/>
      <c r="N276" s="615"/>
      <c r="O276" s="590"/>
      <c r="P276" s="590"/>
      <c r="Q276" s="579"/>
      <c r="AE276" s="6">
        <f>L276</f>
        <v>0</v>
      </c>
    </row>
    <row r="277" spans="1:31" s="6" customFormat="1" ht="23.25" customHeight="1">
      <c r="A277" s="574" t="s">
        <v>545</v>
      </c>
      <c r="B277" s="574" t="s">
        <v>484</v>
      </c>
      <c r="C277" s="611" t="s">
        <v>546</v>
      </c>
      <c r="D277" s="588" t="s">
        <v>547</v>
      </c>
      <c r="E277" s="588" t="s">
        <v>548</v>
      </c>
      <c r="F277" s="589" t="s">
        <v>203</v>
      </c>
      <c r="G277" s="590">
        <v>1</v>
      </c>
      <c r="H277" s="590"/>
      <c r="I277" s="615"/>
      <c r="J277" s="590"/>
      <c r="K277" s="590"/>
      <c r="L277" s="615"/>
      <c r="M277" s="590"/>
      <c r="N277" s="615"/>
      <c r="O277" s="590"/>
      <c r="P277" s="590"/>
      <c r="Q277" s="579"/>
    </row>
    <row r="278" spans="1:31" s="6" customFormat="1" ht="23.25" customHeight="1">
      <c r="A278" s="574"/>
      <c r="B278" s="574" t="s">
        <v>549</v>
      </c>
      <c r="C278" s="611"/>
      <c r="D278" s="588" t="s">
        <v>550</v>
      </c>
      <c r="E278" s="588"/>
      <c r="F278" s="589"/>
      <c r="G278" s="590"/>
      <c r="H278" s="590"/>
      <c r="I278" s="615"/>
      <c r="J278" s="590"/>
      <c r="K278" s="590"/>
      <c r="L278" s="615"/>
      <c r="M278" s="590"/>
      <c r="N278" s="615"/>
      <c r="O278" s="590"/>
      <c r="P278" s="590"/>
      <c r="Q278" s="579"/>
      <c r="AC278" s="6">
        <f>TRUNC(AE278*옵션!$B$36/100,1)</f>
        <v>0</v>
      </c>
      <c r="AD278" s="6">
        <f>TRUNC(SUM(L274:L276))</f>
        <v>0</v>
      </c>
      <c r="AE278" s="6">
        <f>TRUNC(SUM(AE274:AE277))</f>
        <v>0</v>
      </c>
    </row>
    <row r="279" spans="1:31" s="6" customFormat="1" ht="23.25" customHeight="1">
      <c r="A279" s="574"/>
      <c r="B279" s="574"/>
      <c r="C279" s="611"/>
      <c r="D279" s="588"/>
      <c r="E279" s="588"/>
      <c r="F279" s="589"/>
      <c r="G279" s="590"/>
      <c r="H279" s="590"/>
      <c r="I279" s="615"/>
      <c r="J279" s="590"/>
      <c r="K279" s="590"/>
      <c r="L279" s="615"/>
      <c r="M279" s="590"/>
      <c r="N279" s="615"/>
      <c r="O279" s="590"/>
      <c r="P279" s="590"/>
      <c r="Q279" s="579"/>
    </row>
    <row r="280" spans="1:31" s="6" customFormat="1" ht="23.25" customHeight="1">
      <c r="A280" s="574" t="s">
        <v>683</v>
      </c>
      <c r="B280" s="574" t="s">
        <v>557</v>
      </c>
      <c r="C280" s="611" t="s">
        <v>684</v>
      </c>
      <c r="D280" s="586" t="s">
        <v>682</v>
      </c>
      <c r="E280" s="587"/>
      <c r="F280" s="589"/>
      <c r="G280" s="590"/>
      <c r="H280" s="590"/>
      <c r="I280" s="615"/>
      <c r="J280" s="590"/>
      <c r="K280" s="590"/>
      <c r="L280" s="615"/>
      <c r="M280" s="590"/>
      <c r="N280" s="615"/>
      <c r="O280" s="590"/>
      <c r="P280" s="590"/>
      <c r="Q280" s="579"/>
    </row>
    <row r="281" spans="1:31" s="6" customFormat="1" ht="23.25" customHeight="1">
      <c r="A281" s="574" t="s">
        <v>300</v>
      </c>
      <c r="B281" s="574" t="s">
        <v>487</v>
      </c>
      <c r="C281" s="611" t="s">
        <v>183</v>
      </c>
      <c r="D281" s="588" t="s">
        <v>192</v>
      </c>
      <c r="E281" s="588" t="s">
        <v>193</v>
      </c>
      <c r="F281" s="589" t="s">
        <v>87</v>
      </c>
      <c r="G281" s="590">
        <v>1</v>
      </c>
      <c r="H281" s="590"/>
      <c r="I281" s="615"/>
      <c r="J281" s="590"/>
      <c r="K281" s="590"/>
      <c r="L281" s="615"/>
      <c r="M281" s="590"/>
      <c r="N281" s="615"/>
      <c r="O281" s="590"/>
      <c r="P281" s="590"/>
      <c r="Q281" s="579"/>
    </row>
    <row r="282" spans="1:31" s="6" customFormat="1" ht="23.25" customHeight="1">
      <c r="A282" s="574" t="s">
        <v>328</v>
      </c>
      <c r="B282" s="574" t="s">
        <v>487</v>
      </c>
      <c r="C282" s="611" t="s">
        <v>243</v>
      </c>
      <c r="D282" s="588" t="s">
        <v>244</v>
      </c>
      <c r="E282" s="588" t="s">
        <v>245</v>
      </c>
      <c r="F282" s="589" t="s">
        <v>246</v>
      </c>
      <c r="G282" s="590" t="e">
        <f>#REF!</f>
        <v>#REF!</v>
      </c>
      <c r="H282" s="590"/>
      <c r="I282" s="615"/>
      <c r="J282" s="590"/>
      <c r="K282" s="590"/>
      <c r="L282" s="615"/>
      <c r="M282" s="590"/>
      <c r="N282" s="615"/>
      <c r="O282" s="590"/>
      <c r="P282" s="590"/>
      <c r="Q282" s="579"/>
      <c r="AE282" s="6">
        <f>L282</f>
        <v>0</v>
      </c>
    </row>
    <row r="283" spans="1:31" s="6" customFormat="1" ht="23.25" customHeight="1">
      <c r="A283" s="574" t="s">
        <v>545</v>
      </c>
      <c r="B283" s="574" t="s">
        <v>487</v>
      </c>
      <c r="C283" s="611" t="s">
        <v>546</v>
      </c>
      <c r="D283" s="588" t="s">
        <v>547</v>
      </c>
      <c r="E283" s="588" t="s">
        <v>548</v>
      </c>
      <c r="F283" s="589" t="s">
        <v>203</v>
      </c>
      <c r="G283" s="590">
        <v>1</v>
      </c>
      <c r="H283" s="590"/>
      <c r="I283" s="615"/>
      <c r="J283" s="590"/>
      <c r="K283" s="590"/>
      <c r="L283" s="615"/>
      <c r="M283" s="590"/>
      <c r="N283" s="615"/>
      <c r="O283" s="590"/>
      <c r="P283" s="590"/>
      <c r="Q283" s="579"/>
    </row>
    <row r="284" spans="1:31" s="6" customFormat="1" ht="23.25" customHeight="1">
      <c r="A284" s="574"/>
      <c r="B284" s="574" t="s">
        <v>549</v>
      </c>
      <c r="C284" s="611"/>
      <c r="D284" s="588" t="s">
        <v>550</v>
      </c>
      <c r="E284" s="588"/>
      <c r="F284" s="589"/>
      <c r="G284" s="590"/>
      <c r="H284" s="590"/>
      <c r="I284" s="615"/>
      <c r="J284" s="590"/>
      <c r="K284" s="590"/>
      <c r="L284" s="615"/>
      <c r="M284" s="590"/>
      <c r="N284" s="615"/>
      <c r="O284" s="590"/>
      <c r="P284" s="590"/>
      <c r="Q284" s="579"/>
      <c r="AC284" s="6">
        <f>TRUNC(AE284*옵션!$B$36/100,1)</f>
        <v>0</v>
      </c>
      <c r="AD284" s="6">
        <f>TRUNC(SUM(L280:L282))</f>
        <v>0</v>
      </c>
      <c r="AE284" s="6">
        <f>TRUNC(SUM(AE280:AE283))</f>
        <v>0</v>
      </c>
    </row>
    <row r="285" spans="1:31" s="6" customFormat="1" ht="23.25" customHeight="1">
      <c r="A285" s="574"/>
      <c r="B285" s="574"/>
      <c r="C285" s="611"/>
      <c r="D285" s="588"/>
      <c r="E285" s="588"/>
      <c r="F285" s="589"/>
      <c r="G285" s="590"/>
      <c r="H285" s="590"/>
      <c r="I285" s="615"/>
      <c r="J285" s="590"/>
      <c r="K285" s="590"/>
      <c r="L285" s="615"/>
      <c r="M285" s="590"/>
      <c r="N285" s="615"/>
      <c r="O285" s="590"/>
      <c r="P285" s="590"/>
      <c r="Q285" s="579"/>
    </row>
    <row r="286" spans="1:31" s="6" customFormat="1" ht="23.25" customHeight="1">
      <c r="A286" s="574" t="s">
        <v>686</v>
      </c>
      <c r="B286" s="574" t="s">
        <v>557</v>
      </c>
      <c r="C286" s="611" t="s">
        <v>687</v>
      </c>
      <c r="D286" s="586" t="s">
        <v>685</v>
      </c>
      <c r="E286" s="587"/>
      <c r="F286" s="589"/>
      <c r="G286" s="590"/>
      <c r="H286" s="590"/>
      <c r="I286" s="615"/>
      <c r="J286" s="590"/>
      <c r="K286" s="590"/>
      <c r="L286" s="615"/>
      <c r="M286" s="590"/>
      <c r="N286" s="615"/>
      <c r="O286" s="590"/>
      <c r="P286" s="590"/>
      <c r="Q286" s="579"/>
    </row>
    <row r="287" spans="1:31" s="6" customFormat="1" ht="23.25" customHeight="1">
      <c r="A287" s="574" t="s">
        <v>293</v>
      </c>
      <c r="B287" s="574" t="s">
        <v>490</v>
      </c>
      <c r="C287" s="611" t="s">
        <v>183</v>
      </c>
      <c r="D287" s="588" t="s">
        <v>184</v>
      </c>
      <c r="E287" s="588" t="s">
        <v>185</v>
      </c>
      <c r="F287" s="589" t="s">
        <v>91</v>
      </c>
      <c r="G287" s="590">
        <v>1</v>
      </c>
      <c r="H287" s="590"/>
      <c r="I287" s="615"/>
      <c r="J287" s="590"/>
      <c r="K287" s="590"/>
      <c r="L287" s="615"/>
      <c r="M287" s="590"/>
      <c r="N287" s="615"/>
      <c r="O287" s="590"/>
      <c r="P287" s="590"/>
      <c r="Q287" s="579"/>
    </row>
    <row r="288" spans="1:31" s="6" customFormat="1" ht="23.25" customHeight="1">
      <c r="A288" s="574" t="s">
        <v>328</v>
      </c>
      <c r="B288" s="574" t="s">
        <v>490</v>
      </c>
      <c r="C288" s="611" t="s">
        <v>243</v>
      </c>
      <c r="D288" s="588" t="s">
        <v>244</v>
      </c>
      <c r="E288" s="588" t="s">
        <v>245</v>
      </c>
      <c r="F288" s="589" t="s">
        <v>246</v>
      </c>
      <c r="G288" s="590" t="e">
        <f>#REF!</f>
        <v>#REF!</v>
      </c>
      <c r="H288" s="590"/>
      <c r="I288" s="615"/>
      <c r="J288" s="590"/>
      <c r="K288" s="590"/>
      <c r="L288" s="615"/>
      <c r="M288" s="590"/>
      <c r="N288" s="615"/>
      <c r="O288" s="590"/>
      <c r="P288" s="590"/>
      <c r="Q288" s="579"/>
      <c r="AE288" s="6">
        <f>L288</f>
        <v>0</v>
      </c>
    </row>
    <row r="289" spans="1:31" s="6" customFormat="1" ht="23.25" customHeight="1">
      <c r="A289" s="574" t="s">
        <v>545</v>
      </c>
      <c r="B289" s="574" t="s">
        <v>490</v>
      </c>
      <c r="C289" s="611" t="s">
        <v>546</v>
      </c>
      <c r="D289" s="588" t="s">
        <v>547</v>
      </c>
      <c r="E289" s="588" t="s">
        <v>548</v>
      </c>
      <c r="F289" s="589" t="s">
        <v>203</v>
      </c>
      <c r="G289" s="590">
        <v>1</v>
      </c>
      <c r="H289" s="590"/>
      <c r="I289" s="615"/>
      <c r="J289" s="590"/>
      <c r="K289" s="590"/>
      <c r="L289" s="615"/>
      <c r="M289" s="590"/>
      <c r="N289" s="615"/>
      <c r="O289" s="590"/>
      <c r="P289" s="590"/>
      <c r="Q289" s="579"/>
    </row>
    <row r="290" spans="1:31" s="6" customFormat="1" ht="23.25" customHeight="1">
      <c r="A290" s="574"/>
      <c r="B290" s="574" t="s">
        <v>549</v>
      </c>
      <c r="C290" s="611"/>
      <c r="D290" s="588" t="s">
        <v>550</v>
      </c>
      <c r="E290" s="588"/>
      <c r="F290" s="589"/>
      <c r="G290" s="590"/>
      <c r="H290" s="590"/>
      <c r="I290" s="615"/>
      <c r="J290" s="590"/>
      <c r="K290" s="590"/>
      <c r="L290" s="615"/>
      <c r="M290" s="590"/>
      <c r="N290" s="615"/>
      <c r="O290" s="590"/>
      <c r="P290" s="590"/>
      <c r="Q290" s="579"/>
      <c r="AC290" s="6">
        <f>TRUNC(AE290*옵션!$B$36/100,1)</f>
        <v>0</v>
      </c>
      <c r="AD290" s="6">
        <f>TRUNC(SUM(L286:L288))</f>
        <v>0</v>
      </c>
      <c r="AE290" s="6">
        <f>TRUNC(SUM(AE286:AE289))</f>
        <v>0</v>
      </c>
    </row>
    <row r="291" spans="1:31" s="6" customFormat="1" ht="23.25" customHeight="1">
      <c r="A291" s="574"/>
      <c r="B291" s="574"/>
      <c r="C291" s="611"/>
      <c r="D291" s="588"/>
      <c r="E291" s="588"/>
      <c r="F291" s="589"/>
      <c r="G291" s="590"/>
      <c r="H291" s="590"/>
      <c r="I291" s="615"/>
      <c r="J291" s="590"/>
      <c r="K291" s="590"/>
      <c r="L291" s="615"/>
      <c r="M291" s="590"/>
      <c r="N291" s="615"/>
      <c r="O291" s="590"/>
      <c r="P291" s="590"/>
      <c r="Q291" s="579"/>
    </row>
    <row r="292" spans="1:31" s="6" customFormat="1" ht="23.25" customHeight="1">
      <c r="A292" s="574" t="s">
        <v>689</v>
      </c>
      <c r="B292" s="574" t="s">
        <v>557</v>
      </c>
      <c r="C292" s="611" t="s">
        <v>690</v>
      </c>
      <c r="D292" s="586" t="s">
        <v>688</v>
      </c>
      <c r="E292" s="587"/>
      <c r="F292" s="589"/>
      <c r="G292" s="590"/>
      <c r="H292" s="590"/>
      <c r="I292" s="615"/>
      <c r="J292" s="590"/>
      <c r="K292" s="590"/>
      <c r="L292" s="615"/>
      <c r="M292" s="590"/>
      <c r="N292" s="615"/>
      <c r="O292" s="590"/>
      <c r="P292" s="590"/>
      <c r="Q292" s="579"/>
    </row>
    <row r="293" spans="1:31" s="6" customFormat="1" ht="23.25" customHeight="1">
      <c r="A293" s="574" t="s">
        <v>301</v>
      </c>
      <c r="B293" s="574" t="s">
        <v>493</v>
      </c>
      <c r="C293" s="611" t="s">
        <v>183</v>
      </c>
      <c r="D293" s="588" t="s">
        <v>194</v>
      </c>
      <c r="E293" s="588" t="s">
        <v>195</v>
      </c>
      <c r="F293" s="589" t="s">
        <v>87</v>
      </c>
      <c r="G293" s="590">
        <v>1</v>
      </c>
      <c r="H293" s="590"/>
      <c r="I293" s="615"/>
      <c r="J293" s="590"/>
      <c r="K293" s="590"/>
      <c r="L293" s="615"/>
      <c r="M293" s="590"/>
      <c r="N293" s="615"/>
      <c r="O293" s="590"/>
      <c r="P293" s="590"/>
      <c r="Q293" s="579"/>
    </row>
    <row r="294" spans="1:31" s="6" customFormat="1" ht="23.25" customHeight="1">
      <c r="A294" s="574" t="s">
        <v>328</v>
      </c>
      <c r="B294" s="574" t="s">
        <v>493</v>
      </c>
      <c r="C294" s="611" t="s">
        <v>243</v>
      </c>
      <c r="D294" s="588" t="s">
        <v>244</v>
      </c>
      <c r="E294" s="588" t="s">
        <v>245</v>
      </c>
      <c r="F294" s="589" t="s">
        <v>246</v>
      </c>
      <c r="G294" s="590" t="e">
        <f>#REF!</f>
        <v>#REF!</v>
      </c>
      <c r="H294" s="590"/>
      <c r="I294" s="615"/>
      <c r="J294" s="590"/>
      <c r="K294" s="590"/>
      <c r="L294" s="615"/>
      <c r="M294" s="590"/>
      <c r="N294" s="615"/>
      <c r="O294" s="590"/>
      <c r="P294" s="590"/>
      <c r="Q294" s="579"/>
      <c r="AE294" s="6">
        <f>L294</f>
        <v>0</v>
      </c>
    </row>
    <row r="295" spans="1:31" s="6" customFormat="1" ht="23.25" customHeight="1">
      <c r="A295" s="574" t="s">
        <v>545</v>
      </c>
      <c r="B295" s="574" t="s">
        <v>493</v>
      </c>
      <c r="C295" s="611" t="s">
        <v>546</v>
      </c>
      <c r="D295" s="588" t="s">
        <v>547</v>
      </c>
      <c r="E295" s="588" t="s">
        <v>548</v>
      </c>
      <c r="F295" s="589" t="s">
        <v>203</v>
      </c>
      <c r="G295" s="590">
        <v>1</v>
      </c>
      <c r="H295" s="590"/>
      <c r="I295" s="615"/>
      <c r="J295" s="590"/>
      <c r="K295" s="590"/>
      <c r="L295" s="615"/>
      <c r="M295" s="590"/>
      <c r="N295" s="615"/>
      <c r="O295" s="590"/>
      <c r="P295" s="590"/>
      <c r="Q295" s="579"/>
    </row>
    <row r="296" spans="1:31" s="6" customFormat="1" ht="23.25" customHeight="1">
      <c r="A296" s="574"/>
      <c r="B296" s="574" t="s">
        <v>549</v>
      </c>
      <c r="C296" s="611"/>
      <c r="D296" s="588" t="s">
        <v>550</v>
      </c>
      <c r="E296" s="588"/>
      <c r="F296" s="589"/>
      <c r="G296" s="590"/>
      <c r="H296" s="590"/>
      <c r="I296" s="615"/>
      <c r="J296" s="590"/>
      <c r="K296" s="590"/>
      <c r="L296" s="615"/>
      <c r="M296" s="590"/>
      <c r="N296" s="615"/>
      <c r="O296" s="590"/>
      <c r="P296" s="590"/>
      <c r="Q296" s="579"/>
      <c r="AC296" s="6">
        <f>TRUNC(AE296*옵션!$B$36/100,1)</f>
        <v>0</v>
      </c>
      <c r="AD296" s="6">
        <f>TRUNC(SUM(L292:L294))</f>
        <v>0</v>
      </c>
      <c r="AE296" s="6">
        <f>TRUNC(SUM(AE292:AE295))</f>
        <v>0</v>
      </c>
    </row>
    <row r="297" spans="1:31" s="6" customFormat="1" ht="23.25" customHeight="1">
      <c r="A297" s="574"/>
      <c r="B297" s="574"/>
      <c r="C297" s="611"/>
      <c r="D297" s="588"/>
      <c r="E297" s="588"/>
      <c r="F297" s="589"/>
      <c r="G297" s="590"/>
      <c r="H297" s="590"/>
      <c r="I297" s="615"/>
      <c r="J297" s="590"/>
      <c r="K297" s="590"/>
      <c r="L297" s="615"/>
      <c r="M297" s="590"/>
      <c r="N297" s="615"/>
      <c r="O297" s="590"/>
      <c r="P297" s="590"/>
      <c r="Q297" s="579"/>
    </row>
    <row r="298" spans="1:31" s="6" customFormat="1" ht="23.25" customHeight="1">
      <c r="A298" s="574" t="s">
        <v>692</v>
      </c>
      <c r="B298" s="574" t="s">
        <v>557</v>
      </c>
      <c r="C298" s="611" t="s">
        <v>693</v>
      </c>
      <c r="D298" s="586" t="s">
        <v>691</v>
      </c>
      <c r="E298" s="587"/>
      <c r="F298" s="589"/>
      <c r="G298" s="590"/>
      <c r="H298" s="590"/>
      <c r="I298" s="615"/>
      <c r="J298" s="590"/>
      <c r="K298" s="590"/>
      <c r="L298" s="615"/>
      <c r="M298" s="590"/>
      <c r="N298" s="615"/>
      <c r="O298" s="590"/>
      <c r="P298" s="590"/>
      <c r="Q298" s="579"/>
    </row>
    <row r="299" spans="1:31" s="6" customFormat="1" ht="23.25" customHeight="1">
      <c r="A299" s="574" t="s">
        <v>328</v>
      </c>
      <c r="B299" s="574" t="s">
        <v>496</v>
      </c>
      <c r="C299" s="611" t="s">
        <v>243</v>
      </c>
      <c r="D299" s="588" t="s">
        <v>244</v>
      </c>
      <c r="E299" s="588" t="s">
        <v>245</v>
      </c>
      <c r="F299" s="589" t="s">
        <v>246</v>
      </c>
      <c r="G299" s="590" t="e">
        <f>#REF!</f>
        <v>#REF!</v>
      </c>
      <c r="H299" s="590"/>
      <c r="I299" s="615"/>
      <c r="J299" s="590"/>
      <c r="K299" s="590"/>
      <c r="L299" s="615"/>
      <c r="M299" s="590"/>
      <c r="N299" s="615"/>
      <c r="O299" s="590"/>
      <c r="P299" s="590"/>
      <c r="Q299" s="579"/>
      <c r="AE299" s="6">
        <f>L299</f>
        <v>0</v>
      </c>
    </row>
    <row r="300" spans="1:31" s="6" customFormat="1" ht="23.25" customHeight="1">
      <c r="A300" s="574" t="s">
        <v>545</v>
      </c>
      <c r="B300" s="574" t="s">
        <v>496</v>
      </c>
      <c r="C300" s="611" t="s">
        <v>546</v>
      </c>
      <c r="D300" s="588" t="s">
        <v>547</v>
      </c>
      <c r="E300" s="588" t="s">
        <v>548</v>
      </c>
      <c r="F300" s="589" t="s">
        <v>203</v>
      </c>
      <c r="G300" s="590">
        <v>1</v>
      </c>
      <c r="H300" s="590"/>
      <c r="I300" s="615"/>
      <c r="J300" s="590"/>
      <c r="K300" s="590"/>
      <c r="L300" s="615"/>
      <c r="M300" s="590"/>
      <c r="N300" s="615"/>
      <c r="O300" s="590"/>
      <c r="P300" s="590"/>
      <c r="Q300" s="579"/>
    </row>
    <row r="301" spans="1:31" s="6" customFormat="1" ht="23.25" customHeight="1">
      <c r="A301" s="574"/>
      <c r="B301" s="574" t="s">
        <v>549</v>
      </c>
      <c r="C301" s="611"/>
      <c r="D301" s="588" t="s">
        <v>550</v>
      </c>
      <c r="E301" s="588"/>
      <c r="F301" s="589"/>
      <c r="G301" s="590"/>
      <c r="H301" s="590"/>
      <c r="I301" s="615"/>
      <c r="J301" s="590"/>
      <c r="K301" s="590"/>
      <c r="L301" s="615"/>
      <c r="M301" s="590"/>
      <c r="N301" s="615"/>
      <c r="O301" s="590"/>
      <c r="P301" s="590"/>
      <c r="Q301" s="579"/>
      <c r="AC301" s="6">
        <f>TRUNC(AE301*옵션!$B$36/100,1)</f>
        <v>0</v>
      </c>
      <c r="AD301" s="6">
        <f>TRUNC(SUM(L298:L299))</f>
        <v>0</v>
      </c>
      <c r="AE301" s="6">
        <f>TRUNC(SUM(AE298:AE300))</f>
        <v>0</v>
      </c>
    </row>
    <row r="302" spans="1:31" s="6" customFormat="1" ht="23.25" customHeight="1">
      <c r="A302" s="574"/>
      <c r="B302" s="574"/>
      <c r="C302" s="611"/>
      <c r="D302" s="588"/>
      <c r="E302" s="588"/>
      <c r="F302" s="589"/>
      <c r="G302" s="590"/>
      <c r="H302" s="590"/>
      <c r="I302" s="615"/>
      <c r="J302" s="590"/>
      <c r="K302" s="590"/>
      <c r="L302" s="615"/>
      <c r="M302" s="590"/>
      <c r="N302" s="615"/>
      <c r="O302" s="590"/>
      <c r="P302" s="590"/>
      <c r="Q302" s="579"/>
    </row>
    <row r="303" spans="1:31" s="6" customFormat="1" ht="23.25" customHeight="1">
      <c r="A303" s="574" t="s">
        <v>695</v>
      </c>
      <c r="B303" s="574" t="s">
        <v>557</v>
      </c>
      <c r="C303" s="611" t="s">
        <v>696</v>
      </c>
      <c r="D303" s="586" t="s">
        <v>694</v>
      </c>
      <c r="E303" s="587"/>
      <c r="F303" s="589"/>
      <c r="G303" s="590"/>
      <c r="H303" s="590"/>
      <c r="I303" s="615"/>
      <c r="J303" s="590"/>
      <c r="K303" s="590"/>
      <c r="L303" s="615"/>
      <c r="M303" s="590"/>
      <c r="N303" s="615"/>
      <c r="O303" s="590"/>
      <c r="P303" s="590"/>
      <c r="Q303" s="579"/>
    </row>
    <row r="304" spans="1:31" s="6" customFormat="1" ht="23.25" customHeight="1">
      <c r="A304" s="574" t="s">
        <v>328</v>
      </c>
      <c r="B304" s="574" t="s">
        <v>501</v>
      </c>
      <c r="C304" s="611" t="s">
        <v>243</v>
      </c>
      <c r="D304" s="588" t="s">
        <v>244</v>
      </c>
      <c r="E304" s="588" t="s">
        <v>245</v>
      </c>
      <c r="F304" s="589" t="s">
        <v>246</v>
      </c>
      <c r="G304" s="590" t="e">
        <f>#REF!</f>
        <v>#REF!</v>
      </c>
      <c r="H304" s="590"/>
      <c r="I304" s="615"/>
      <c r="J304" s="590"/>
      <c r="K304" s="590"/>
      <c r="L304" s="615"/>
      <c r="M304" s="590"/>
      <c r="N304" s="615"/>
      <c r="O304" s="590"/>
      <c r="P304" s="590"/>
      <c r="Q304" s="579"/>
      <c r="AE304" s="6">
        <f>L304</f>
        <v>0</v>
      </c>
    </row>
    <row r="305" spans="1:31" s="6" customFormat="1" ht="23.25" customHeight="1">
      <c r="A305" s="574" t="s">
        <v>545</v>
      </c>
      <c r="B305" s="574" t="s">
        <v>501</v>
      </c>
      <c r="C305" s="611" t="s">
        <v>546</v>
      </c>
      <c r="D305" s="588" t="s">
        <v>547</v>
      </c>
      <c r="E305" s="588" t="s">
        <v>548</v>
      </c>
      <c r="F305" s="589" t="s">
        <v>203</v>
      </c>
      <c r="G305" s="590">
        <v>1</v>
      </c>
      <c r="H305" s="590"/>
      <c r="I305" s="615"/>
      <c r="J305" s="590"/>
      <c r="K305" s="590"/>
      <c r="L305" s="615"/>
      <c r="M305" s="590"/>
      <c r="N305" s="615"/>
      <c r="O305" s="590"/>
      <c r="P305" s="590"/>
      <c r="Q305" s="579"/>
    </row>
    <row r="306" spans="1:31" s="6" customFormat="1" ht="23.25" customHeight="1">
      <c r="A306" s="574"/>
      <c r="B306" s="574" t="s">
        <v>549</v>
      </c>
      <c r="C306" s="611"/>
      <c r="D306" s="588" t="s">
        <v>550</v>
      </c>
      <c r="E306" s="588"/>
      <c r="F306" s="589"/>
      <c r="G306" s="590"/>
      <c r="H306" s="590"/>
      <c r="I306" s="615"/>
      <c r="J306" s="590"/>
      <c r="K306" s="590"/>
      <c r="L306" s="615"/>
      <c r="M306" s="590"/>
      <c r="N306" s="615"/>
      <c r="O306" s="590"/>
      <c r="P306" s="590"/>
      <c r="Q306" s="579"/>
      <c r="AC306" s="6">
        <f>TRUNC(AE306*옵션!$B$36/100,1)</f>
        <v>0</v>
      </c>
      <c r="AD306" s="6">
        <f>TRUNC(SUM(L303:L304))</f>
        <v>0</v>
      </c>
      <c r="AE306" s="6">
        <f>TRUNC(SUM(AE303:AE305))</f>
        <v>0</v>
      </c>
    </row>
    <row r="307" spans="1:31" s="6" customFormat="1" ht="23.25" customHeight="1">
      <c r="A307" s="574"/>
      <c r="B307" s="574"/>
      <c r="C307" s="611"/>
      <c r="D307" s="588"/>
      <c r="E307" s="588"/>
      <c r="F307" s="589"/>
      <c r="G307" s="590"/>
      <c r="H307" s="590"/>
      <c r="I307" s="615"/>
      <c r="J307" s="590"/>
      <c r="K307" s="590"/>
      <c r="L307" s="615"/>
      <c r="M307" s="590"/>
      <c r="N307" s="615"/>
      <c r="O307" s="590"/>
      <c r="P307" s="590"/>
      <c r="Q307" s="579"/>
    </row>
    <row r="308" spans="1:31" s="6" customFormat="1" ht="23.25" customHeight="1">
      <c r="A308" s="574" t="s">
        <v>698</v>
      </c>
      <c r="B308" s="574" t="s">
        <v>557</v>
      </c>
      <c r="C308" s="611" t="s">
        <v>699</v>
      </c>
      <c r="D308" s="586" t="s">
        <v>697</v>
      </c>
      <c r="E308" s="587"/>
      <c r="F308" s="589"/>
      <c r="G308" s="590"/>
      <c r="H308" s="590"/>
      <c r="I308" s="615"/>
      <c r="J308" s="590"/>
      <c r="K308" s="590"/>
      <c r="L308" s="615"/>
      <c r="M308" s="590"/>
      <c r="N308" s="615"/>
      <c r="O308" s="590"/>
      <c r="P308" s="590"/>
      <c r="Q308" s="579"/>
    </row>
    <row r="309" spans="1:31" s="6" customFormat="1" ht="23.25" customHeight="1">
      <c r="A309" s="574" t="s">
        <v>328</v>
      </c>
      <c r="B309" s="574" t="s">
        <v>505</v>
      </c>
      <c r="C309" s="611" t="s">
        <v>243</v>
      </c>
      <c r="D309" s="588" t="s">
        <v>244</v>
      </c>
      <c r="E309" s="588" t="s">
        <v>245</v>
      </c>
      <c r="F309" s="589" t="s">
        <v>246</v>
      </c>
      <c r="G309" s="590" t="e">
        <f>#REF!</f>
        <v>#REF!</v>
      </c>
      <c r="H309" s="590"/>
      <c r="I309" s="615"/>
      <c r="J309" s="590"/>
      <c r="K309" s="590"/>
      <c r="L309" s="615"/>
      <c r="M309" s="590"/>
      <c r="N309" s="615"/>
      <c r="O309" s="590"/>
      <c r="P309" s="590"/>
      <c r="Q309" s="579"/>
      <c r="AE309" s="6">
        <f>L309</f>
        <v>0</v>
      </c>
    </row>
    <row r="310" spans="1:31" s="6" customFormat="1" ht="23.25" customHeight="1">
      <c r="A310" s="574" t="s">
        <v>545</v>
      </c>
      <c r="B310" s="574" t="s">
        <v>505</v>
      </c>
      <c r="C310" s="611" t="s">
        <v>546</v>
      </c>
      <c r="D310" s="588" t="s">
        <v>547</v>
      </c>
      <c r="E310" s="588" t="s">
        <v>548</v>
      </c>
      <c r="F310" s="589" t="s">
        <v>203</v>
      </c>
      <c r="G310" s="590">
        <v>1</v>
      </c>
      <c r="H310" s="590"/>
      <c r="I310" s="615"/>
      <c r="J310" s="590"/>
      <c r="K310" s="590"/>
      <c r="L310" s="615"/>
      <c r="M310" s="590"/>
      <c r="N310" s="615"/>
      <c r="O310" s="590"/>
      <c r="P310" s="590"/>
      <c r="Q310" s="579"/>
    </row>
    <row r="311" spans="1:31" s="6" customFormat="1" ht="23.25" customHeight="1">
      <c r="A311" s="574"/>
      <c r="B311" s="574" t="s">
        <v>549</v>
      </c>
      <c r="C311" s="611"/>
      <c r="D311" s="588" t="s">
        <v>550</v>
      </c>
      <c r="E311" s="588"/>
      <c r="F311" s="589"/>
      <c r="G311" s="590"/>
      <c r="H311" s="590"/>
      <c r="I311" s="615"/>
      <c r="J311" s="590"/>
      <c r="K311" s="590"/>
      <c r="L311" s="615"/>
      <c r="M311" s="590"/>
      <c r="N311" s="615"/>
      <c r="O311" s="590"/>
      <c r="P311" s="590"/>
      <c r="Q311" s="579"/>
      <c r="AC311" s="6">
        <f>TRUNC(AE311*옵션!$B$36/100,1)</f>
        <v>0</v>
      </c>
      <c r="AD311" s="6">
        <f>TRUNC(SUM(L308:L309))</f>
        <v>0</v>
      </c>
      <c r="AE311" s="6">
        <f>TRUNC(SUM(AE308:AE310))</f>
        <v>0</v>
      </c>
    </row>
    <row r="312" spans="1:31" s="6" customFormat="1" ht="23.25" customHeight="1">
      <c r="A312" s="574"/>
      <c r="B312" s="574"/>
      <c r="C312" s="611"/>
      <c r="D312" s="588"/>
      <c r="E312" s="588"/>
      <c r="F312" s="589"/>
      <c r="G312" s="590"/>
      <c r="H312" s="590"/>
      <c r="I312" s="615"/>
      <c r="J312" s="590"/>
      <c r="K312" s="590"/>
      <c r="L312" s="615"/>
      <c r="M312" s="590"/>
      <c r="N312" s="615"/>
      <c r="O312" s="590"/>
      <c r="P312" s="590"/>
      <c r="Q312" s="579"/>
    </row>
    <row r="313" spans="1:31" s="6" customFormat="1" ht="23.25" customHeight="1">
      <c r="A313" s="574" t="s">
        <v>701</v>
      </c>
      <c r="B313" s="574" t="s">
        <v>557</v>
      </c>
      <c r="C313" s="611" t="s">
        <v>702</v>
      </c>
      <c r="D313" s="586" t="s">
        <v>700</v>
      </c>
      <c r="E313" s="587"/>
      <c r="F313" s="589"/>
      <c r="G313" s="590"/>
      <c r="H313" s="590"/>
      <c r="I313" s="615"/>
      <c r="J313" s="590"/>
      <c r="K313" s="590"/>
      <c r="L313" s="615"/>
      <c r="M313" s="590"/>
      <c r="N313" s="615"/>
      <c r="O313" s="590"/>
      <c r="P313" s="590"/>
      <c r="Q313" s="579"/>
    </row>
    <row r="314" spans="1:31" s="6" customFormat="1" ht="23.25" customHeight="1">
      <c r="A314" s="574" t="s">
        <v>328</v>
      </c>
      <c r="B314" s="574" t="s">
        <v>509</v>
      </c>
      <c r="C314" s="611" t="s">
        <v>243</v>
      </c>
      <c r="D314" s="588" t="s">
        <v>244</v>
      </c>
      <c r="E314" s="588" t="s">
        <v>245</v>
      </c>
      <c r="F314" s="589" t="s">
        <v>246</v>
      </c>
      <c r="G314" s="590" t="e">
        <f>#REF!</f>
        <v>#REF!</v>
      </c>
      <c r="H314" s="590"/>
      <c r="I314" s="615"/>
      <c r="J314" s="590"/>
      <c r="K314" s="590"/>
      <c r="L314" s="615"/>
      <c r="M314" s="590"/>
      <c r="N314" s="615"/>
      <c r="O314" s="590"/>
      <c r="P314" s="590"/>
      <c r="Q314" s="579"/>
      <c r="AE314" s="6">
        <f>L314</f>
        <v>0</v>
      </c>
    </row>
    <row r="315" spans="1:31" s="6" customFormat="1" ht="23.25" customHeight="1">
      <c r="A315" s="574" t="s">
        <v>545</v>
      </c>
      <c r="B315" s="574" t="s">
        <v>509</v>
      </c>
      <c r="C315" s="611" t="s">
        <v>546</v>
      </c>
      <c r="D315" s="588" t="s">
        <v>547</v>
      </c>
      <c r="E315" s="588" t="s">
        <v>548</v>
      </c>
      <c r="F315" s="589" t="s">
        <v>203</v>
      </c>
      <c r="G315" s="590">
        <v>1</v>
      </c>
      <c r="H315" s="590"/>
      <c r="I315" s="615"/>
      <c r="J315" s="590"/>
      <c r="K315" s="590"/>
      <c r="L315" s="615"/>
      <c r="M315" s="590"/>
      <c r="N315" s="615"/>
      <c r="O315" s="590"/>
      <c r="P315" s="590"/>
      <c r="Q315" s="579"/>
    </row>
    <row r="316" spans="1:31" s="6" customFormat="1" ht="23.25" customHeight="1">
      <c r="A316" s="574"/>
      <c r="B316" s="574" t="s">
        <v>549</v>
      </c>
      <c r="C316" s="611"/>
      <c r="D316" s="588" t="s">
        <v>550</v>
      </c>
      <c r="E316" s="588"/>
      <c r="F316" s="589"/>
      <c r="G316" s="590"/>
      <c r="H316" s="590"/>
      <c r="I316" s="615"/>
      <c r="J316" s="590"/>
      <c r="K316" s="590"/>
      <c r="L316" s="615"/>
      <c r="M316" s="590"/>
      <c r="N316" s="615"/>
      <c r="O316" s="590"/>
      <c r="P316" s="590"/>
      <c r="Q316" s="579"/>
      <c r="AC316" s="6">
        <f>TRUNC(AE316*옵션!$B$36/100,1)</f>
        <v>0</v>
      </c>
      <c r="AD316" s="6">
        <f>TRUNC(SUM(L313:L314))</f>
        <v>0</v>
      </c>
      <c r="AE316" s="6">
        <f>TRUNC(SUM(AE313:AE315))</f>
        <v>0</v>
      </c>
    </row>
    <row r="317" spans="1:31" s="6" customFormat="1" ht="23.25" customHeight="1">
      <c r="A317" s="574"/>
      <c r="B317" s="574"/>
      <c r="C317" s="611"/>
      <c r="D317" s="588"/>
      <c r="E317" s="588"/>
      <c r="F317" s="589"/>
      <c r="G317" s="590"/>
      <c r="H317" s="590"/>
      <c r="I317" s="615"/>
      <c r="J317" s="590"/>
      <c r="K317" s="590"/>
      <c r="L317" s="615"/>
      <c r="M317" s="590"/>
      <c r="N317" s="615"/>
      <c r="O317" s="590"/>
      <c r="P317" s="590"/>
      <c r="Q317" s="579"/>
    </row>
    <row r="318" spans="1:31" s="6" customFormat="1" ht="23.25" customHeight="1">
      <c r="A318" s="574" t="s">
        <v>704</v>
      </c>
      <c r="B318" s="574" t="s">
        <v>557</v>
      </c>
      <c r="C318" s="611" t="s">
        <v>705</v>
      </c>
      <c r="D318" s="586" t="s">
        <v>703</v>
      </c>
      <c r="E318" s="587"/>
      <c r="F318" s="589"/>
      <c r="G318" s="590"/>
      <c r="H318" s="590"/>
      <c r="I318" s="615"/>
      <c r="J318" s="590"/>
      <c r="K318" s="590"/>
      <c r="L318" s="615"/>
      <c r="M318" s="590"/>
      <c r="N318" s="615"/>
      <c r="O318" s="590"/>
      <c r="P318" s="590"/>
      <c r="Q318" s="579"/>
    </row>
    <row r="319" spans="1:31" s="6" customFormat="1" ht="23.25" customHeight="1">
      <c r="A319" s="574" t="s">
        <v>328</v>
      </c>
      <c r="B319" s="574" t="s">
        <v>513</v>
      </c>
      <c r="C319" s="611" t="s">
        <v>243</v>
      </c>
      <c r="D319" s="588" t="s">
        <v>244</v>
      </c>
      <c r="E319" s="588" t="s">
        <v>245</v>
      </c>
      <c r="F319" s="589" t="s">
        <v>246</v>
      </c>
      <c r="G319" s="590" t="e">
        <f>#REF!</f>
        <v>#REF!</v>
      </c>
      <c r="H319" s="590"/>
      <c r="I319" s="615"/>
      <c r="J319" s="590"/>
      <c r="K319" s="590"/>
      <c r="L319" s="615"/>
      <c r="M319" s="590"/>
      <c r="N319" s="615"/>
      <c r="O319" s="590"/>
      <c r="P319" s="590"/>
      <c r="Q319" s="579"/>
      <c r="AE319" s="6">
        <f>L319</f>
        <v>0</v>
      </c>
    </row>
    <row r="320" spans="1:31" s="6" customFormat="1" ht="23.25" customHeight="1">
      <c r="A320" s="574" t="s">
        <v>545</v>
      </c>
      <c r="B320" s="574" t="s">
        <v>513</v>
      </c>
      <c r="C320" s="611" t="s">
        <v>546</v>
      </c>
      <c r="D320" s="588" t="s">
        <v>547</v>
      </c>
      <c r="E320" s="588" t="s">
        <v>548</v>
      </c>
      <c r="F320" s="589" t="s">
        <v>203</v>
      </c>
      <c r="G320" s="590">
        <v>1</v>
      </c>
      <c r="H320" s="590"/>
      <c r="I320" s="615"/>
      <c r="J320" s="590"/>
      <c r="K320" s="590"/>
      <c r="L320" s="615"/>
      <c r="M320" s="590"/>
      <c r="N320" s="615"/>
      <c r="O320" s="590"/>
      <c r="P320" s="590"/>
      <c r="Q320" s="579"/>
    </row>
    <row r="321" spans="1:31" s="6" customFormat="1" ht="23.25" customHeight="1">
      <c r="A321" s="574"/>
      <c r="B321" s="574" t="s">
        <v>549</v>
      </c>
      <c r="C321" s="611"/>
      <c r="D321" s="588" t="s">
        <v>550</v>
      </c>
      <c r="E321" s="588"/>
      <c r="F321" s="589"/>
      <c r="G321" s="590"/>
      <c r="H321" s="590"/>
      <c r="I321" s="615"/>
      <c r="J321" s="590"/>
      <c r="K321" s="590"/>
      <c r="L321" s="615"/>
      <c r="M321" s="590"/>
      <c r="N321" s="615"/>
      <c r="O321" s="590"/>
      <c r="P321" s="590"/>
      <c r="Q321" s="579"/>
      <c r="AC321" s="6">
        <f>TRUNC(AE321*옵션!$B$36/100,1)</f>
        <v>0</v>
      </c>
      <c r="AD321" s="6">
        <f>TRUNC(SUM(L318:L319))</f>
        <v>0</v>
      </c>
      <c r="AE321" s="6">
        <f>TRUNC(SUM(AE318:AE320))</f>
        <v>0</v>
      </c>
    </row>
    <row r="322" spans="1:31" s="6" customFormat="1" ht="23.25" customHeight="1">
      <c r="A322" s="574"/>
      <c r="B322" s="574"/>
      <c r="C322" s="611"/>
      <c r="D322" s="588"/>
      <c r="E322" s="588"/>
      <c r="F322" s="589"/>
      <c r="G322" s="590"/>
      <c r="H322" s="590"/>
      <c r="I322" s="615"/>
      <c r="J322" s="590"/>
      <c r="K322" s="590"/>
      <c r="L322" s="615"/>
      <c r="M322" s="590"/>
      <c r="N322" s="615"/>
      <c r="O322" s="590"/>
      <c r="P322" s="590"/>
      <c r="Q322" s="579"/>
    </row>
    <row r="323" spans="1:31" s="6" customFormat="1" ht="23.25" customHeight="1">
      <c r="A323" s="574" t="s">
        <v>707</v>
      </c>
      <c r="B323" s="574" t="s">
        <v>557</v>
      </c>
      <c r="C323" s="611" t="s">
        <v>708</v>
      </c>
      <c r="D323" s="586" t="s">
        <v>706</v>
      </c>
      <c r="E323" s="587"/>
      <c r="F323" s="589"/>
      <c r="G323" s="590"/>
      <c r="H323" s="590"/>
      <c r="I323" s="615"/>
      <c r="J323" s="590"/>
      <c r="K323" s="590"/>
      <c r="L323" s="615"/>
      <c r="M323" s="590"/>
      <c r="N323" s="615"/>
      <c r="O323" s="590"/>
      <c r="P323" s="590"/>
      <c r="Q323" s="579"/>
    </row>
    <row r="324" spans="1:31" s="6" customFormat="1" ht="23.25" customHeight="1">
      <c r="A324" s="574" t="s">
        <v>328</v>
      </c>
      <c r="B324" s="574" t="s">
        <v>517</v>
      </c>
      <c r="C324" s="611" t="s">
        <v>243</v>
      </c>
      <c r="D324" s="588" t="s">
        <v>244</v>
      </c>
      <c r="E324" s="588" t="s">
        <v>245</v>
      </c>
      <c r="F324" s="589" t="s">
        <v>246</v>
      </c>
      <c r="G324" s="590" t="e">
        <f>#REF!</f>
        <v>#REF!</v>
      </c>
      <c r="H324" s="590"/>
      <c r="I324" s="615"/>
      <c r="J324" s="590"/>
      <c r="K324" s="590"/>
      <c r="L324" s="615"/>
      <c r="M324" s="590"/>
      <c r="N324" s="615"/>
      <c r="O324" s="590"/>
      <c r="P324" s="590"/>
      <c r="Q324" s="579"/>
      <c r="AE324" s="6">
        <f>L324</f>
        <v>0</v>
      </c>
    </row>
    <row r="325" spans="1:31" s="6" customFormat="1" ht="23.25" customHeight="1">
      <c r="A325" s="574" t="s">
        <v>545</v>
      </c>
      <c r="B325" s="574" t="s">
        <v>517</v>
      </c>
      <c r="C325" s="611" t="s">
        <v>546</v>
      </c>
      <c r="D325" s="588" t="s">
        <v>547</v>
      </c>
      <c r="E325" s="588" t="s">
        <v>548</v>
      </c>
      <c r="F325" s="589" t="s">
        <v>203</v>
      </c>
      <c r="G325" s="590">
        <v>1</v>
      </c>
      <c r="H325" s="590"/>
      <c r="I325" s="615"/>
      <c r="J325" s="590"/>
      <c r="K325" s="590"/>
      <c r="L325" s="615"/>
      <c r="M325" s="590"/>
      <c r="N325" s="615"/>
      <c r="O325" s="590"/>
      <c r="P325" s="590"/>
      <c r="Q325" s="579"/>
    </row>
    <row r="326" spans="1:31" s="6" customFormat="1" ht="23.25" customHeight="1">
      <c r="A326" s="574"/>
      <c r="B326" s="574" t="s">
        <v>549</v>
      </c>
      <c r="C326" s="611"/>
      <c r="D326" s="588" t="s">
        <v>550</v>
      </c>
      <c r="E326" s="588"/>
      <c r="F326" s="589"/>
      <c r="G326" s="590"/>
      <c r="H326" s="590"/>
      <c r="I326" s="615"/>
      <c r="J326" s="590"/>
      <c r="K326" s="590"/>
      <c r="L326" s="615"/>
      <c r="M326" s="590"/>
      <c r="N326" s="615"/>
      <c r="O326" s="590"/>
      <c r="P326" s="590"/>
      <c r="Q326" s="579"/>
      <c r="AC326" s="6">
        <f>TRUNC(AE326*옵션!$B$36/100,1)</f>
        <v>0</v>
      </c>
      <c r="AD326" s="6">
        <f>TRUNC(SUM(L323:L324))</f>
        <v>0</v>
      </c>
      <c r="AE326" s="6">
        <f>TRUNC(SUM(AE323:AE325))</f>
        <v>0</v>
      </c>
    </row>
    <row r="327" spans="1:31" s="6" customFormat="1" ht="23.25" customHeight="1">
      <c r="A327" s="574"/>
      <c r="B327" s="574"/>
      <c r="C327" s="611"/>
      <c r="D327" s="588"/>
      <c r="E327" s="588"/>
      <c r="F327" s="589"/>
      <c r="G327" s="590"/>
      <c r="H327" s="590"/>
      <c r="I327" s="615"/>
      <c r="J327" s="590"/>
      <c r="K327" s="590"/>
      <c r="L327" s="615"/>
      <c r="M327" s="590"/>
      <c r="N327" s="615"/>
      <c r="O327" s="590"/>
      <c r="P327" s="590"/>
      <c r="Q327" s="579"/>
    </row>
    <row r="328" spans="1:31" s="6" customFormat="1" ht="23.25" customHeight="1">
      <c r="A328" s="574" t="s">
        <v>710</v>
      </c>
      <c r="B328" s="574" t="s">
        <v>557</v>
      </c>
      <c r="C328" s="611" t="s">
        <v>711</v>
      </c>
      <c r="D328" s="586" t="s">
        <v>709</v>
      </c>
      <c r="E328" s="587"/>
      <c r="F328" s="589"/>
      <c r="G328" s="590"/>
      <c r="H328" s="590"/>
      <c r="I328" s="615"/>
      <c r="J328" s="590"/>
      <c r="K328" s="590"/>
      <c r="L328" s="615"/>
      <c r="M328" s="590"/>
      <c r="N328" s="615"/>
      <c r="O328" s="590"/>
      <c r="P328" s="590"/>
      <c r="Q328" s="579"/>
    </row>
    <row r="329" spans="1:31" s="6" customFormat="1" ht="23.25" customHeight="1">
      <c r="A329" s="574" t="s">
        <v>294</v>
      </c>
      <c r="B329" s="574" t="s">
        <v>522</v>
      </c>
      <c r="C329" s="611" t="s">
        <v>183</v>
      </c>
      <c r="D329" s="588" t="s">
        <v>186</v>
      </c>
      <c r="E329" s="588" t="s">
        <v>187</v>
      </c>
      <c r="F329" s="589" t="s">
        <v>132</v>
      </c>
      <c r="G329" s="590">
        <v>1</v>
      </c>
      <c r="H329" s="590"/>
      <c r="I329" s="615"/>
      <c r="J329" s="590"/>
      <c r="K329" s="590"/>
      <c r="L329" s="615"/>
      <c r="M329" s="590"/>
      <c r="N329" s="615"/>
      <c r="O329" s="590"/>
      <c r="P329" s="590"/>
      <c r="Q329" s="579"/>
    </row>
    <row r="330" spans="1:31" s="6" customFormat="1" ht="23.25" customHeight="1">
      <c r="A330" s="574" t="s">
        <v>328</v>
      </c>
      <c r="B330" s="574" t="s">
        <v>522</v>
      </c>
      <c r="C330" s="611" t="s">
        <v>243</v>
      </c>
      <c r="D330" s="588" t="s">
        <v>244</v>
      </c>
      <c r="E330" s="588" t="s">
        <v>245</v>
      </c>
      <c r="F330" s="589" t="s">
        <v>246</v>
      </c>
      <c r="G330" s="590" t="e">
        <f>#REF!</f>
        <v>#REF!</v>
      </c>
      <c r="H330" s="590"/>
      <c r="I330" s="615"/>
      <c r="J330" s="590"/>
      <c r="K330" s="590"/>
      <c r="L330" s="615"/>
      <c r="M330" s="590"/>
      <c r="N330" s="615"/>
      <c r="O330" s="590"/>
      <c r="P330" s="590"/>
      <c r="Q330" s="579"/>
      <c r="AE330" s="6">
        <f>L330</f>
        <v>0</v>
      </c>
    </row>
    <row r="331" spans="1:31" s="6" customFormat="1" ht="23.25" customHeight="1">
      <c r="A331" s="574" t="s">
        <v>545</v>
      </c>
      <c r="B331" s="574" t="s">
        <v>522</v>
      </c>
      <c r="C331" s="611" t="s">
        <v>546</v>
      </c>
      <c r="D331" s="588" t="s">
        <v>547</v>
      </c>
      <c r="E331" s="588" t="s">
        <v>548</v>
      </c>
      <c r="F331" s="589" t="s">
        <v>203</v>
      </c>
      <c r="G331" s="590">
        <v>1</v>
      </c>
      <c r="H331" s="590"/>
      <c r="I331" s="615"/>
      <c r="J331" s="590"/>
      <c r="K331" s="590"/>
      <c r="L331" s="615"/>
      <c r="M331" s="590"/>
      <c r="N331" s="615"/>
      <c r="O331" s="590"/>
      <c r="P331" s="590"/>
      <c r="Q331" s="579"/>
    </row>
    <row r="332" spans="1:31" s="6" customFormat="1" ht="23.25" customHeight="1">
      <c r="A332" s="574"/>
      <c r="B332" s="574" t="s">
        <v>549</v>
      </c>
      <c r="C332" s="611"/>
      <c r="D332" s="588" t="s">
        <v>550</v>
      </c>
      <c r="E332" s="588"/>
      <c r="F332" s="589"/>
      <c r="G332" s="590"/>
      <c r="H332" s="590"/>
      <c r="I332" s="615"/>
      <c r="J332" s="590"/>
      <c r="K332" s="590"/>
      <c r="L332" s="615"/>
      <c r="M332" s="590"/>
      <c r="N332" s="615"/>
      <c r="O332" s="590"/>
      <c r="P332" s="590"/>
      <c r="Q332" s="579"/>
      <c r="AC332" s="6">
        <f>TRUNC(AE332*옵션!$B$36/100,1)</f>
        <v>0</v>
      </c>
      <c r="AD332" s="6">
        <f>TRUNC(SUM(L328:L330))</f>
        <v>0</v>
      </c>
      <c r="AE332" s="6">
        <f>TRUNC(SUM(AE328:AE331))</f>
        <v>0</v>
      </c>
    </row>
    <row r="333" spans="1:31" s="6" customFormat="1" ht="23.25" customHeight="1">
      <c r="A333" s="574"/>
      <c r="B333" s="574"/>
      <c r="C333" s="611"/>
      <c r="D333" s="588"/>
      <c r="E333" s="588"/>
      <c r="F333" s="589"/>
      <c r="G333" s="590"/>
      <c r="H333" s="590"/>
      <c r="I333" s="615"/>
      <c r="J333" s="590"/>
      <c r="K333" s="590"/>
      <c r="L333" s="615"/>
      <c r="M333" s="590"/>
      <c r="N333" s="615"/>
      <c r="O333" s="590"/>
      <c r="P333" s="590"/>
      <c r="Q333" s="579"/>
    </row>
    <row r="334" spans="1:31" s="6" customFormat="1" ht="23.25" customHeight="1">
      <c r="A334" s="574" t="s">
        <v>713</v>
      </c>
      <c r="B334" s="574" t="s">
        <v>557</v>
      </c>
      <c r="C334" s="611" t="s">
        <v>714</v>
      </c>
      <c r="D334" s="586" t="s">
        <v>712</v>
      </c>
      <c r="E334" s="587"/>
      <c r="F334" s="589"/>
      <c r="G334" s="590"/>
      <c r="H334" s="590"/>
      <c r="I334" s="615"/>
      <c r="J334" s="590"/>
      <c r="K334" s="590"/>
      <c r="L334" s="615"/>
      <c r="M334" s="590"/>
      <c r="N334" s="615"/>
      <c r="O334" s="590"/>
      <c r="P334" s="590"/>
      <c r="Q334" s="579"/>
    </row>
    <row r="335" spans="1:31" s="6" customFormat="1" ht="23.25" customHeight="1">
      <c r="A335" s="574" t="s">
        <v>295</v>
      </c>
      <c r="B335" s="574" t="s">
        <v>525</v>
      </c>
      <c r="C335" s="611" t="s">
        <v>183</v>
      </c>
      <c r="D335" s="588" t="s">
        <v>186</v>
      </c>
      <c r="E335" s="588" t="s">
        <v>188</v>
      </c>
      <c r="F335" s="589" t="s">
        <v>132</v>
      </c>
      <c r="G335" s="590">
        <v>1</v>
      </c>
      <c r="H335" s="590"/>
      <c r="I335" s="615"/>
      <c r="J335" s="590"/>
      <c r="K335" s="590"/>
      <c r="L335" s="615"/>
      <c r="M335" s="590"/>
      <c r="N335" s="615"/>
      <c r="O335" s="590"/>
      <c r="P335" s="590"/>
      <c r="Q335" s="579"/>
    </row>
    <row r="336" spans="1:31" s="6" customFormat="1" ht="23.25" customHeight="1">
      <c r="A336" s="574" t="s">
        <v>328</v>
      </c>
      <c r="B336" s="574" t="s">
        <v>525</v>
      </c>
      <c r="C336" s="611" t="s">
        <v>243</v>
      </c>
      <c r="D336" s="588" t="s">
        <v>244</v>
      </c>
      <c r="E336" s="588" t="s">
        <v>245</v>
      </c>
      <c r="F336" s="589" t="s">
        <v>246</v>
      </c>
      <c r="G336" s="590" t="e">
        <f>#REF!</f>
        <v>#REF!</v>
      </c>
      <c r="H336" s="590"/>
      <c r="I336" s="615"/>
      <c r="J336" s="590"/>
      <c r="K336" s="590"/>
      <c r="L336" s="615"/>
      <c r="M336" s="590"/>
      <c r="N336" s="615"/>
      <c r="O336" s="590"/>
      <c r="P336" s="590"/>
      <c r="Q336" s="579"/>
      <c r="AE336" s="6">
        <f>L336</f>
        <v>0</v>
      </c>
    </row>
    <row r="337" spans="1:31" s="6" customFormat="1" ht="23.25" customHeight="1">
      <c r="A337" s="574" t="s">
        <v>545</v>
      </c>
      <c r="B337" s="574" t="s">
        <v>525</v>
      </c>
      <c r="C337" s="611" t="s">
        <v>546</v>
      </c>
      <c r="D337" s="588" t="s">
        <v>547</v>
      </c>
      <c r="E337" s="588" t="s">
        <v>548</v>
      </c>
      <c r="F337" s="589" t="s">
        <v>203</v>
      </c>
      <c r="G337" s="590">
        <v>1</v>
      </c>
      <c r="H337" s="590"/>
      <c r="I337" s="615"/>
      <c r="J337" s="590"/>
      <c r="K337" s="590"/>
      <c r="L337" s="615"/>
      <c r="M337" s="590"/>
      <c r="N337" s="615"/>
      <c r="O337" s="590"/>
      <c r="P337" s="590"/>
      <c r="Q337" s="579"/>
    </row>
    <row r="338" spans="1:31" s="6" customFormat="1" ht="23.25" customHeight="1">
      <c r="A338" s="574"/>
      <c r="B338" s="574" t="s">
        <v>549</v>
      </c>
      <c r="C338" s="611"/>
      <c r="D338" s="588" t="s">
        <v>550</v>
      </c>
      <c r="E338" s="588"/>
      <c r="F338" s="589"/>
      <c r="G338" s="590"/>
      <c r="H338" s="590"/>
      <c r="I338" s="615"/>
      <c r="J338" s="590"/>
      <c r="K338" s="590"/>
      <c r="L338" s="615"/>
      <c r="M338" s="590"/>
      <c r="N338" s="615"/>
      <c r="O338" s="590"/>
      <c r="P338" s="590"/>
      <c r="Q338" s="579"/>
      <c r="AC338" s="6">
        <f>TRUNC(AE338*옵션!$B$36/100,1)</f>
        <v>0</v>
      </c>
      <c r="AD338" s="6">
        <f>TRUNC(SUM(L334:L336))</f>
        <v>0</v>
      </c>
      <c r="AE338" s="6">
        <f>TRUNC(SUM(AE334:AE337))</f>
        <v>0</v>
      </c>
    </row>
    <row r="339" spans="1:31" s="6" customFormat="1" ht="23.25" customHeight="1">
      <c r="A339" s="574"/>
      <c r="B339" s="574"/>
      <c r="C339" s="611"/>
      <c r="D339" s="588"/>
      <c r="E339" s="588"/>
      <c r="F339" s="589"/>
      <c r="G339" s="590"/>
      <c r="H339" s="590"/>
      <c r="I339" s="615"/>
      <c r="J339" s="590"/>
      <c r="K339" s="590"/>
      <c r="L339" s="615"/>
      <c r="M339" s="590"/>
      <c r="N339" s="615"/>
      <c r="O339" s="590"/>
      <c r="P339" s="590"/>
      <c r="Q339" s="579"/>
    </row>
    <row r="340" spans="1:31" s="6" customFormat="1" ht="23.25" customHeight="1">
      <c r="A340" s="574" t="s">
        <v>716</v>
      </c>
      <c r="B340" s="574" t="s">
        <v>557</v>
      </c>
      <c r="C340" s="611" t="s">
        <v>717</v>
      </c>
      <c r="D340" s="586" t="s">
        <v>715</v>
      </c>
      <c r="E340" s="587"/>
      <c r="F340" s="589"/>
      <c r="G340" s="590"/>
      <c r="H340" s="590"/>
      <c r="I340" s="615"/>
      <c r="J340" s="590"/>
      <c r="K340" s="590"/>
      <c r="L340" s="615"/>
      <c r="M340" s="590"/>
      <c r="N340" s="615"/>
      <c r="O340" s="590"/>
      <c r="P340" s="590"/>
      <c r="Q340" s="579"/>
    </row>
    <row r="341" spans="1:31" s="6" customFormat="1" ht="23.25" customHeight="1">
      <c r="A341" s="574" t="s">
        <v>296</v>
      </c>
      <c r="B341" s="574" t="s">
        <v>528</v>
      </c>
      <c r="C341" s="611" t="s">
        <v>183</v>
      </c>
      <c r="D341" s="588" t="s">
        <v>186</v>
      </c>
      <c r="E341" s="588" t="s">
        <v>189</v>
      </c>
      <c r="F341" s="589" t="s">
        <v>132</v>
      </c>
      <c r="G341" s="590">
        <v>1</v>
      </c>
      <c r="H341" s="590"/>
      <c r="I341" s="615"/>
      <c r="J341" s="590"/>
      <c r="K341" s="590"/>
      <c r="L341" s="615"/>
      <c r="M341" s="590"/>
      <c r="N341" s="615"/>
      <c r="O341" s="590"/>
      <c r="P341" s="590"/>
      <c r="Q341" s="579"/>
    </row>
    <row r="342" spans="1:31" s="6" customFormat="1" ht="23.25" customHeight="1">
      <c r="A342" s="574" t="s">
        <v>328</v>
      </c>
      <c r="B342" s="574" t="s">
        <v>528</v>
      </c>
      <c r="C342" s="611" t="s">
        <v>243</v>
      </c>
      <c r="D342" s="588" t="s">
        <v>244</v>
      </c>
      <c r="E342" s="588" t="s">
        <v>245</v>
      </c>
      <c r="F342" s="589" t="s">
        <v>246</v>
      </c>
      <c r="G342" s="590" t="e">
        <f>#REF!</f>
        <v>#REF!</v>
      </c>
      <c r="H342" s="590"/>
      <c r="I342" s="615"/>
      <c r="J342" s="590"/>
      <c r="K342" s="590"/>
      <c r="L342" s="615"/>
      <c r="M342" s="590"/>
      <c r="N342" s="615"/>
      <c r="O342" s="590"/>
      <c r="P342" s="590"/>
      <c r="Q342" s="579"/>
      <c r="AE342" s="6">
        <f>L342</f>
        <v>0</v>
      </c>
    </row>
    <row r="343" spans="1:31" s="6" customFormat="1" ht="23.25" customHeight="1">
      <c r="A343" s="574" t="s">
        <v>545</v>
      </c>
      <c r="B343" s="574" t="s">
        <v>528</v>
      </c>
      <c r="C343" s="611" t="s">
        <v>546</v>
      </c>
      <c r="D343" s="588" t="s">
        <v>547</v>
      </c>
      <c r="E343" s="588" t="s">
        <v>548</v>
      </c>
      <c r="F343" s="589" t="s">
        <v>203</v>
      </c>
      <c r="G343" s="590">
        <v>1</v>
      </c>
      <c r="H343" s="590"/>
      <c r="I343" s="615"/>
      <c r="J343" s="590"/>
      <c r="K343" s="590"/>
      <c r="L343" s="615"/>
      <c r="M343" s="590"/>
      <c r="N343" s="615"/>
      <c r="O343" s="590"/>
      <c r="P343" s="590"/>
      <c r="Q343" s="579"/>
    </row>
    <row r="344" spans="1:31" s="6" customFormat="1" ht="23.25" customHeight="1">
      <c r="A344" s="574"/>
      <c r="B344" s="574" t="s">
        <v>549</v>
      </c>
      <c r="C344" s="611"/>
      <c r="D344" s="588" t="s">
        <v>550</v>
      </c>
      <c r="E344" s="588"/>
      <c r="F344" s="589"/>
      <c r="G344" s="590"/>
      <c r="H344" s="590"/>
      <c r="I344" s="615"/>
      <c r="J344" s="590"/>
      <c r="K344" s="590"/>
      <c r="L344" s="615"/>
      <c r="M344" s="590"/>
      <c r="N344" s="615"/>
      <c r="O344" s="590"/>
      <c r="P344" s="590"/>
      <c r="Q344" s="579"/>
      <c r="AC344" s="6">
        <f>TRUNC(AE344*옵션!$B$36/100,1)</f>
        <v>0</v>
      </c>
      <c r="AD344" s="6">
        <f>TRUNC(SUM(L340:L342))</f>
        <v>0</v>
      </c>
      <c r="AE344" s="6">
        <f>TRUNC(SUM(AE340:AE343))</f>
        <v>0</v>
      </c>
    </row>
    <row r="345" spans="1:31" s="6" customFormat="1" ht="23.25" customHeight="1">
      <c r="A345" s="574"/>
      <c r="B345" s="574"/>
      <c r="C345" s="611"/>
      <c r="D345" s="588"/>
      <c r="E345" s="588"/>
      <c r="F345" s="589"/>
      <c r="G345" s="590"/>
      <c r="H345" s="590"/>
      <c r="I345" s="615"/>
      <c r="J345" s="590"/>
      <c r="K345" s="590"/>
      <c r="L345" s="615"/>
      <c r="M345" s="590"/>
      <c r="N345" s="615"/>
      <c r="O345" s="590"/>
      <c r="P345" s="590"/>
      <c r="Q345" s="579"/>
    </row>
    <row r="346" spans="1:31" s="6" customFormat="1" ht="23.25" customHeight="1">
      <c r="A346" s="574" t="s">
        <v>719</v>
      </c>
      <c r="B346" s="574" t="s">
        <v>557</v>
      </c>
      <c r="C346" s="611" t="s">
        <v>720</v>
      </c>
      <c r="D346" s="586" t="s">
        <v>718</v>
      </c>
      <c r="E346" s="587"/>
      <c r="F346" s="589"/>
      <c r="G346" s="590"/>
      <c r="H346" s="590"/>
      <c r="I346" s="615"/>
      <c r="J346" s="590"/>
      <c r="K346" s="590"/>
      <c r="L346" s="615"/>
      <c r="M346" s="590"/>
      <c r="N346" s="615"/>
      <c r="O346" s="590"/>
      <c r="P346" s="590"/>
      <c r="Q346" s="579"/>
    </row>
    <row r="347" spans="1:31" s="6" customFormat="1" ht="23.25" customHeight="1">
      <c r="A347" s="574" t="s">
        <v>297</v>
      </c>
      <c r="B347" s="574" t="s">
        <v>531</v>
      </c>
      <c r="C347" s="611" t="s">
        <v>183</v>
      </c>
      <c r="D347" s="588" t="s">
        <v>186</v>
      </c>
      <c r="E347" s="588" t="s">
        <v>190</v>
      </c>
      <c r="F347" s="589" t="s">
        <v>132</v>
      </c>
      <c r="G347" s="590">
        <v>1</v>
      </c>
      <c r="H347" s="590"/>
      <c r="I347" s="615"/>
      <c r="J347" s="590"/>
      <c r="K347" s="590"/>
      <c r="L347" s="615"/>
      <c r="M347" s="590"/>
      <c r="N347" s="615"/>
      <c r="O347" s="590"/>
      <c r="P347" s="590"/>
      <c r="Q347" s="579"/>
    </row>
    <row r="348" spans="1:31" s="6" customFormat="1" ht="23.25" customHeight="1">
      <c r="A348" s="574" t="s">
        <v>328</v>
      </c>
      <c r="B348" s="574" t="s">
        <v>531</v>
      </c>
      <c r="C348" s="611" t="s">
        <v>243</v>
      </c>
      <c r="D348" s="588" t="s">
        <v>244</v>
      </c>
      <c r="E348" s="588" t="s">
        <v>245</v>
      </c>
      <c r="F348" s="589" t="s">
        <v>246</v>
      </c>
      <c r="G348" s="590" t="e">
        <f>#REF!</f>
        <v>#REF!</v>
      </c>
      <c r="H348" s="590"/>
      <c r="I348" s="615"/>
      <c r="J348" s="590"/>
      <c r="K348" s="590"/>
      <c r="L348" s="615"/>
      <c r="M348" s="590"/>
      <c r="N348" s="615"/>
      <c r="O348" s="590"/>
      <c r="P348" s="590"/>
      <c r="Q348" s="579"/>
      <c r="AE348" s="6">
        <f>L348</f>
        <v>0</v>
      </c>
    </row>
    <row r="349" spans="1:31" s="6" customFormat="1" ht="23.25" customHeight="1">
      <c r="A349" s="574" t="s">
        <v>545</v>
      </c>
      <c r="B349" s="574" t="s">
        <v>531</v>
      </c>
      <c r="C349" s="611" t="s">
        <v>546</v>
      </c>
      <c r="D349" s="588" t="s">
        <v>547</v>
      </c>
      <c r="E349" s="588" t="s">
        <v>548</v>
      </c>
      <c r="F349" s="589" t="s">
        <v>203</v>
      </c>
      <c r="G349" s="590">
        <v>1</v>
      </c>
      <c r="H349" s="590"/>
      <c r="I349" s="615"/>
      <c r="J349" s="590"/>
      <c r="K349" s="590"/>
      <c r="L349" s="615"/>
      <c r="M349" s="590"/>
      <c r="N349" s="615"/>
      <c r="O349" s="590"/>
      <c r="P349" s="590"/>
      <c r="Q349" s="579"/>
    </row>
    <row r="350" spans="1:31" s="6" customFormat="1" ht="23.25" customHeight="1">
      <c r="A350" s="574"/>
      <c r="B350" s="574" t="s">
        <v>549</v>
      </c>
      <c r="C350" s="611"/>
      <c r="D350" s="588" t="s">
        <v>550</v>
      </c>
      <c r="E350" s="588"/>
      <c r="F350" s="589"/>
      <c r="G350" s="590"/>
      <c r="H350" s="590"/>
      <c r="I350" s="615"/>
      <c r="J350" s="590"/>
      <c r="K350" s="590"/>
      <c r="L350" s="615"/>
      <c r="M350" s="590"/>
      <c r="N350" s="615"/>
      <c r="O350" s="590"/>
      <c r="P350" s="590"/>
      <c r="Q350" s="579"/>
      <c r="AC350" s="6">
        <f>TRUNC(AE350*옵션!$B$36/100,1)</f>
        <v>0</v>
      </c>
      <c r="AD350" s="6">
        <f>TRUNC(SUM(L346:L348))</f>
        <v>0</v>
      </c>
      <c r="AE350" s="6">
        <f>TRUNC(SUM(AE346:AE349))</f>
        <v>0</v>
      </c>
    </row>
    <row r="351" spans="1:31" s="6" customFormat="1" ht="23.25" customHeight="1">
      <c r="A351" s="574"/>
      <c r="B351" s="574"/>
      <c r="C351" s="611"/>
      <c r="D351" s="588"/>
      <c r="E351" s="588"/>
      <c r="F351" s="589"/>
      <c r="G351" s="590"/>
      <c r="H351" s="590"/>
      <c r="I351" s="615"/>
      <c r="J351" s="590"/>
      <c r="K351" s="590"/>
      <c r="L351" s="615"/>
      <c r="M351" s="590"/>
      <c r="N351" s="615"/>
      <c r="O351" s="590"/>
      <c r="P351" s="590"/>
      <c r="Q351" s="579"/>
    </row>
    <row r="352" spans="1:31" s="6" customFormat="1" ht="23.25" customHeight="1">
      <c r="A352" s="574" t="s">
        <v>722</v>
      </c>
      <c r="B352" s="574" t="s">
        <v>557</v>
      </c>
      <c r="C352" s="611" t="s">
        <v>723</v>
      </c>
      <c r="D352" s="586" t="s">
        <v>721</v>
      </c>
      <c r="E352" s="587"/>
      <c r="F352" s="589"/>
      <c r="G352" s="590"/>
      <c r="H352" s="590"/>
      <c r="I352" s="615"/>
      <c r="J352" s="590"/>
      <c r="K352" s="590"/>
      <c r="L352" s="615"/>
      <c r="M352" s="590"/>
      <c r="N352" s="615"/>
      <c r="O352" s="590"/>
      <c r="P352" s="590"/>
      <c r="Q352" s="579"/>
    </row>
    <row r="353" spans="1:31" s="6" customFormat="1" ht="23.25" customHeight="1">
      <c r="A353" s="574" t="s">
        <v>298</v>
      </c>
      <c r="B353" s="574" t="s">
        <v>534</v>
      </c>
      <c r="C353" s="611" t="s">
        <v>183</v>
      </c>
      <c r="D353" s="588" t="s">
        <v>191</v>
      </c>
      <c r="E353" s="588" t="s">
        <v>187</v>
      </c>
      <c r="F353" s="589" t="s">
        <v>132</v>
      </c>
      <c r="G353" s="590">
        <v>1</v>
      </c>
      <c r="H353" s="590"/>
      <c r="I353" s="615"/>
      <c r="J353" s="590"/>
      <c r="K353" s="590"/>
      <c r="L353" s="615"/>
      <c r="M353" s="590"/>
      <c r="N353" s="615"/>
      <c r="O353" s="590"/>
      <c r="P353" s="590"/>
      <c r="Q353" s="579"/>
    </row>
    <row r="354" spans="1:31" s="6" customFormat="1" ht="23.25" customHeight="1">
      <c r="A354" s="574" t="s">
        <v>328</v>
      </c>
      <c r="B354" s="574" t="s">
        <v>534</v>
      </c>
      <c r="C354" s="611" t="s">
        <v>243</v>
      </c>
      <c r="D354" s="588" t="s">
        <v>244</v>
      </c>
      <c r="E354" s="588" t="s">
        <v>245</v>
      </c>
      <c r="F354" s="589" t="s">
        <v>246</v>
      </c>
      <c r="G354" s="590" t="e">
        <f>#REF!</f>
        <v>#REF!</v>
      </c>
      <c r="H354" s="590"/>
      <c r="I354" s="615"/>
      <c r="J354" s="590"/>
      <c r="K354" s="590"/>
      <c r="L354" s="615"/>
      <c r="M354" s="590"/>
      <c r="N354" s="615"/>
      <c r="O354" s="590"/>
      <c r="P354" s="590"/>
      <c r="Q354" s="579"/>
      <c r="AE354" s="6">
        <f>L354</f>
        <v>0</v>
      </c>
    </row>
    <row r="355" spans="1:31" s="6" customFormat="1" ht="23.25" customHeight="1">
      <c r="A355" s="574" t="s">
        <v>545</v>
      </c>
      <c r="B355" s="574" t="s">
        <v>534</v>
      </c>
      <c r="C355" s="611" t="s">
        <v>546</v>
      </c>
      <c r="D355" s="588" t="s">
        <v>547</v>
      </c>
      <c r="E355" s="588" t="s">
        <v>548</v>
      </c>
      <c r="F355" s="589" t="s">
        <v>203</v>
      </c>
      <c r="G355" s="590">
        <v>1</v>
      </c>
      <c r="H355" s="590"/>
      <c r="I355" s="615"/>
      <c r="J355" s="590"/>
      <c r="K355" s="590"/>
      <c r="L355" s="615"/>
      <c r="M355" s="590"/>
      <c r="N355" s="615"/>
      <c r="O355" s="590"/>
      <c r="P355" s="590"/>
      <c r="Q355" s="579"/>
    </row>
    <row r="356" spans="1:31" s="6" customFormat="1" ht="23.25" customHeight="1">
      <c r="A356" s="574"/>
      <c r="B356" s="574" t="s">
        <v>549</v>
      </c>
      <c r="C356" s="611"/>
      <c r="D356" s="588" t="s">
        <v>550</v>
      </c>
      <c r="E356" s="588"/>
      <c r="F356" s="589"/>
      <c r="G356" s="590"/>
      <c r="H356" s="590"/>
      <c r="I356" s="615"/>
      <c r="J356" s="590"/>
      <c r="K356" s="590"/>
      <c r="L356" s="615"/>
      <c r="M356" s="590"/>
      <c r="N356" s="615"/>
      <c r="O356" s="590"/>
      <c r="P356" s="590"/>
      <c r="Q356" s="579"/>
      <c r="AC356" s="6">
        <f>TRUNC(AE356*옵션!$B$36/100,1)</f>
        <v>0</v>
      </c>
      <c r="AD356" s="6">
        <f>TRUNC(SUM(L352:L354))</f>
        <v>0</v>
      </c>
      <c r="AE356" s="6">
        <f>TRUNC(SUM(AE352:AE355))</f>
        <v>0</v>
      </c>
    </row>
    <row r="357" spans="1:31" s="6" customFormat="1" ht="23.25" customHeight="1">
      <c r="A357" s="574"/>
      <c r="B357" s="574"/>
      <c r="C357" s="611"/>
      <c r="D357" s="588"/>
      <c r="E357" s="588"/>
      <c r="F357" s="589"/>
      <c r="G357" s="590"/>
      <c r="H357" s="590"/>
      <c r="I357" s="615"/>
      <c r="J357" s="590"/>
      <c r="K357" s="590"/>
      <c r="L357" s="615"/>
      <c r="M357" s="590"/>
      <c r="N357" s="615"/>
      <c r="O357" s="590"/>
      <c r="P357" s="590"/>
      <c r="Q357" s="579"/>
    </row>
    <row r="358" spans="1:31" s="6" customFormat="1" ht="23.25" customHeight="1">
      <c r="A358" s="574" t="s">
        <v>725</v>
      </c>
      <c r="B358" s="574" t="s">
        <v>557</v>
      </c>
      <c r="C358" s="611" t="s">
        <v>726</v>
      </c>
      <c r="D358" s="586" t="s">
        <v>724</v>
      </c>
      <c r="E358" s="587"/>
      <c r="F358" s="589"/>
      <c r="G358" s="590"/>
      <c r="H358" s="590"/>
      <c r="I358" s="615"/>
      <c r="J358" s="590"/>
      <c r="K358" s="590"/>
      <c r="L358" s="615"/>
      <c r="M358" s="590"/>
      <c r="N358" s="615"/>
      <c r="O358" s="590"/>
      <c r="P358" s="590"/>
      <c r="Q358" s="579"/>
    </row>
    <row r="359" spans="1:31" s="6" customFormat="1" ht="23.25" customHeight="1">
      <c r="A359" s="574" t="s">
        <v>279</v>
      </c>
      <c r="B359" s="574" t="s">
        <v>537</v>
      </c>
      <c r="C359" s="611" t="s">
        <v>144</v>
      </c>
      <c r="D359" s="588" t="s">
        <v>145</v>
      </c>
      <c r="E359" s="588" t="s">
        <v>146</v>
      </c>
      <c r="F359" s="589" t="s">
        <v>91</v>
      </c>
      <c r="G359" s="590">
        <v>1</v>
      </c>
      <c r="H359" s="590"/>
      <c r="I359" s="615"/>
      <c r="J359" s="590"/>
      <c r="K359" s="590"/>
      <c r="L359" s="615"/>
      <c r="M359" s="590"/>
      <c r="N359" s="615"/>
      <c r="O359" s="590"/>
      <c r="P359" s="590"/>
      <c r="Q359" s="579"/>
    </row>
    <row r="360" spans="1:31" s="6" customFormat="1" ht="23.25" customHeight="1">
      <c r="A360" s="574" t="s">
        <v>276</v>
      </c>
      <c r="B360" s="574" t="s">
        <v>537</v>
      </c>
      <c r="C360" s="611" t="s">
        <v>135</v>
      </c>
      <c r="D360" s="588" t="s">
        <v>136</v>
      </c>
      <c r="E360" s="588" t="s">
        <v>137</v>
      </c>
      <c r="F360" s="589" t="s">
        <v>91</v>
      </c>
      <c r="G360" s="590">
        <v>2</v>
      </c>
      <c r="H360" s="590"/>
      <c r="I360" s="615"/>
      <c r="J360" s="590"/>
      <c r="K360" s="590"/>
      <c r="L360" s="615"/>
      <c r="M360" s="590"/>
      <c r="N360" s="615"/>
      <c r="O360" s="590"/>
      <c r="P360" s="590"/>
      <c r="Q360" s="579"/>
    </row>
    <row r="361" spans="1:31" s="6" customFormat="1" ht="23.25" customHeight="1">
      <c r="A361" s="574" t="s">
        <v>328</v>
      </c>
      <c r="B361" s="574" t="s">
        <v>537</v>
      </c>
      <c r="C361" s="611" t="s">
        <v>243</v>
      </c>
      <c r="D361" s="588" t="s">
        <v>244</v>
      </c>
      <c r="E361" s="588" t="s">
        <v>245</v>
      </c>
      <c r="F361" s="589" t="s">
        <v>246</v>
      </c>
      <c r="G361" s="590" t="e">
        <f>#REF!</f>
        <v>#REF!</v>
      </c>
      <c r="H361" s="590"/>
      <c r="I361" s="615"/>
      <c r="J361" s="590"/>
      <c r="K361" s="590"/>
      <c r="L361" s="615"/>
      <c r="M361" s="590"/>
      <c r="N361" s="615"/>
      <c r="O361" s="590"/>
      <c r="P361" s="590"/>
      <c r="Q361" s="579"/>
      <c r="AE361" s="6">
        <f>L361</f>
        <v>0</v>
      </c>
    </row>
    <row r="362" spans="1:31" s="6" customFormat="1" ht="23.25" customHeight="1">
      <c r="A362" s="574" t="s">
        <v>545</v>
      </c>
      <c r="B362" s="574" t="s">
        <v>537</v>
      </c>
      <c r="C362" s="611" t="s">
        <v>546</v>
      </c>
      <c r="D362" s="588" t="s">
        <v>547</v>
      </c>
      <c r="E362" s="588" t="s">
        <v>548</v>
      </c>
      <c r="F362" s="589" t="s">
        <v>203</v>
      </c>
      <c r="G362" s="590">
        <v>1</v>
      </c>
      <c r="H362" s="590"/>
      <c r="I362" s="615"/>
      <c r="J362" s="590"/>
      <c r="K362" s="590"/>
      <c r="L362" s="615"/>
      <c r="M362" s="590"/>
      <c r="N362" s="615"/>
      <c r="O362" s="590"/>
      <c r="P362" s="590"/>
      <c r="Q362" s="579"/>
    </row>
    <row r="363" spans="1:31" s="6" customFormat="1" ht="23.25" customHeight="1">
      <c r="A363" s="574"/>
      <c r="B363" s="574" t="s">
        <v>549</v>
      </c>
      <c r="C363" s="611"/>
      <c r="D363" s="588" t="s">
        <v>550</v>
      </c>
      <c r="E363" s="588"/>
      <c r="F363" s="589"/>
      <c r="G363" s="590"/>
      <c r="H363" s="590"/>
      <c r="I363" s="615"/>
      <c r="J363" s="590"/>
      <c r="K363" s="590"/>
      <c r="L363" s="615"/>
      <c r="M363" s="590"/>
      <c r="N363" s="615"/>
      <c r="O363" s="590"/>
      <c r="P363" s="590"/>
      <c r="Q363" s="579"/>
      <c r="AC363" s="6">
        <f>TRUNC(AE363*옵션!$B$36/100,1)</f>
        <v>0</v>
      </c>
      <c r="AD363" s="6">
        <f>TRUNC(SUM(L358:L361))</f>
        <v>0</v>
      </c>
      <c r="AE363" s="6">
        <f>TRUNC(SUM(AE358:AE362))</f>
        <v>0</v>
      </c>
    </row>
    <row r="364" spans="1:31" s="6" customFormat="1" ht="23.25" customHeight="1">
      <c r="A364" s="574"/>
      <c r="B364" s="574"/>
      <c r="C364" s="611"/>
      <c r="D364" s="588"/>
      <c r="E364" s="588"/>
      <c r="F364" s="589"/>
      <c r="G364" s="590"/>
      <c r="H364" s="590"/>
      <c r="I364" s="615"/>
      <c r="J364" s="590"/>
      <c r="K364" s="590"/>
      <c r="L364" s="615"/>
      <c r="M364" s="590"/>
      <c r="N364" s="615"/>
      <c r="O364" s="590"/>
      <c r="P364" s="590"/>
      <c r="Q364" s="579"/>
    </row>
    <row r="365" spans="1:31" s="6" customFormat="1" ht="23.25" customHeight="1">
      <c r="A365" s="574"/>
      <c r="B365" s="574"/>
      <c r="C365" s="611"/>
      <c r="D365" s="588"/>
      <c r="E365" s="588"/>
      <c r="F365" s="589"/>
      <c r="G365" s="590"/>
      <c r="H365" s="590"/>
      <c r="I365" s="615"/>
      <c r="J365" s="590"/>
      <c r="K365" s="590"/>
      <c r="L365" s="615"/>
      <c r="M365" s="590"/>
      <c r="N365" s="615"/>
      <c r="O365" s="590"/>
      <c r="P365" s="590"/>
      <c r="Q365" s="579"/>
    </row>
    <row r="366" spans="1:31" s="6" customFormat="1" ht="23.25" customHeight="1">
      <c r="A366" s="574"/>
      <c r="B366" s="574"/>
      <c r="C366" s="611"/>
      <c r="D366" s="588"/>
      <c r="E366" s="588"/>
      <c r="F366" s="589"/>
      <c r="G366" s="590"/>
      <c r="H366" s="590"/>
      <c r="I366" s="615"/>
      <c r="J366" s="590"/>
      <c r="K366" s="590"/>
      <c r="L366" s="615"/>
      <c r="M366" s="590"/>
      <c r="N366" s="615"/>
      <c r="O366" s="590"/>
      <c r="P366" s="590"/>
      <c r="Q366" s="579"/>
    </row>
    <row r="367" spans="1:31" s="6" customFormat="1" ht="23.25" customHeight="1">
      <c r="A367" s="574"/>
      <c r="B367" s="574"/>
      <c r="C367" s="611"/>
      <c r="D367" s="588"/>
      <c r="E367" s="588"/>
      <c r="F367" s="589"/>
      <c r="G367" s="590"/>
      <c r="H367" s="590"/>
      <c r="I367" s="615"/>
      <c r="J367" s="590"/>
      <c r="K367" s="590"/>
      <c r="L367" s="615"/>
      <c r="M367" s="590"/>
      <c r="N367" s="615"/>
      <c r="O367" s="590"/>
      <c r="P367" s="590"/>
      <c r="Q367" s="579"/>
    </row>
    <row r="368" spans="1:31" s="6" customFormat="1" ht="23.25" customHeight="1">
      <c r="A368" s="574"/>
      <c r="B368" s="574"/>
      <c r="C368" s="611"/>
      <c r="D368" s="600"/>
      <c r="E368" s="600"/>
      <c r="F368" s="601"/>
      <c r="G368" s="602"/>
      <c r="H368" s="602"/>
      <c r="I368" s="602"/>
      <c r="J368" s="602"/>
      <c r="K368" s="602"/>
      <c r="L368" s="602"/>
      <c r="M368" s="602"/>
      <c r="N368" s="602"/>
      <c r="O368" s="602"/>
      <c r="P368" s="602"/>
      <c r="Q368" s="574"/>
    </row>
    <row r="369" spans="1:17" s="6" customFormat="1" ht="23.25" customHeight="1">
      <c r="A369" s="574"/>
      <c r="B369" s="574"/>
      <c r="C369" s="611"/>
      <c r="D369" s="600"/>
      <c r="E369" s="600"/>
      <c r="F369" s="601"/>
      <c r="G369" s="602"/>
      <c r="H369" s="602"/>
      <c r="I369" s="602"/>
      <c r="J369" s="602"/>
      <c r="K369" s="602"/>
      <c r="L369" s="602"/>
      <c r="M369" s="602"/>
      <c r="N369" s="602"/>
      <c r="O369" s="602"/>
      <c r="P369" s="602"/>
      <c r="Q369" s="574"/>
    </row>
  </sheetData>
  <mergeCells count="71">
    <mergeCell ref="D352:E352"/>
    <mergeCell ref="D358:E358"/>
    <mergeCell ref="D323:E323"/>
    <mergeCell ref="D328:E328"/>
    <mergeCell ref="D334:E334"/>
    <mergeCell ref="D340:E340"/>
    <mergeCell ref="D346:E346"/>
    <mergeCell ref="D298:E298"/>
    <mergeCell ref="D303:E303"/>
    <mergeCell ref="D308:E308"/>
    <mergeCell ref="D313:E313"/>
    <mergeCell ref="D318:E318"/>
    <mergeCell ref="D268:E268"/>
    <mergeCell ref="D274:E274"/>
    <mergeCell ref="D280:E280"/>
    <mergeCell ref="D286:E286"/>
    <mergeCell ref="D292:E292"/>
    <mergeCell ref="D238:E238"/>
    <mergeCell ref="D244:E244"/>
    <mergeCell ref="D250:E250"/>
    <mergeCell ref="D256:E256"/>
    <mergeCell ref="D262:E262"/>
    <mergeCell ref="D208:E208"/>
    <mergeCell ref="D214:E214"/>
    <mergeCell ref="D220:E220"/>
    <mergeCell ref="D226:E226"/>
    <mergeCell ref="D232:E232"/>
    <mergeCell ref="D178:E178"/>
    <mergeCell ref="D184:E184"/>
    <mergeCell ref="D190:E190"/>
    <mergeCell ref="D196:E196"/>
    <mergeCell ref="D202:E202"/>
    <mergeCell ref="D147:E147"/>
    <mergeCell ref="D153:E153"/>
    <mergeCell ref="D159:E159"/>
    <mergeCell ref="D165:E165"/>
    <mergeCell ref="D170:E170"/>
    <mergeCell ref="D117:E117"/>
    <mergeCell ref="D123:E123"/>
    <mergeCell ref="D129:E129"/>
    <mergeCell ref="D135:E135"/>
    <mergeCell ref="D141:E141"/>
    <mergeCell ref="D84:E84"/>
    <mergeCell ref="D89:E89"/>
    <mergeCell ref="D96:E96"/>
    <mergeCell ref="D104:E104"/>
    <mergeCell ref="D109:E109"/>
    <mergeCell ref="D42:E42"/>
    <mergeCell ref="D48:E48"/>
    <mergeCell ref="D54:E54"/>
    <mergeCell ref="D64:E64"/>
    <mergeCell ref="D74:E74"/>
    <mergeCell ref="D4:E4"/>
    <mergeCell ref="D11:E11"/>
    <mergeCell ref="D18:E18"/>
    <mergeCell ref="D25:E25"/>
    <mergeCell ref="D34:E34"/>
    <mergeCell ref="W1:Y1"/>
    <mergeCell ref="B2:B3"/>
    <mergeCell ref="C2:C3"/>
    <mergeCell ref="Q2:Q3"/>
    <mergeCell ref="P2:P3"/>
    <mergeCell ref="J2:L2"/>
    <mergeCell ref="F2:F3"/>
    <mergeCell ref="G2:G3"/>
    <mergeCell ref="H2:I2"/>
    <mergeCell ref="A2:A3"/>
    <mergeCell ref="E2:E3"/>
    <mergeCell ref="D2:D3"/>
    <mergeCell ref="D1:N1"/>
    <mergeCell ref="M2:N2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Zeros="0" topLeftCell="C1" zoomScaleNormal="100" workbookViewId="0">
      <pane ySplit="3" topLeftCell="A4" activePane="bottomLeft" state="frozen"/>
      <selection activeCell="D4" sqref="D3:Q4"/>
      <selection pane="bottomLeft" activeCell="D4" sqref="D2:Q4"/>
    </sheetView>
  </sheetViews>
  <sheetFormatPr defaultRowHeight="21.6" customHeight="1"/>
  <cols>
    <col min="1" max="1" width="6.6640625" style="19" hidden="1" customWidth="1"/>
    <col min="2" max="2" width="8.5546875" style="10" hidden="1" customWidth="1"/>
    <col min="3" max="3" width="16.77734375" style="9" customWidth="1"/>
    <col min="4" max="4" width="24.33203125" style="9" customWidth="1"/>
    <col min="5" max="5" width="25.33203125" style="9" customWidth="1"/>
    <col min="6" max="6" width="4.77734375" style="17" customWidth="1"/>
    <col min="7" max="7" width="11.21875" style="11" customWidth="1"/>
    <col min="8" max="8" width="13.88671875" style="20" customWidth="1"/>
    <col min="9" max="9" width="11.6640625" style="20" customWidth="1"/>
    <col min="10" max="10" width="10" style="20" customWidth="1"/>
    <col min="11" max="11" width="7" style="20" customWidth="1"/>
    <col min="12" max="12" width="14.6640625" style="20" customWidth="1"/>
    <col min="13" max="13" width="12.33203125" style="7" customWidth="1"/>
    <col min="14" max="16384" width="8.88671875" style="7"/>
  </cols>
  <sheetData>
    <row r="1" spans="1:13" ht="21.6" customHeight="1">
      <c r="B1" s="10" t="s">
        <v>333</v>
      </c>
      <c r="C1" s="556" t="s">
        <v>255</v>
      </c>
      <c r="D1" s="556"/>
      <c r="E1" s="556"/>
      <c r="F1" s="556"/>
      <c r="G1" s="556"/>
      <c r="H1" s="556"/>
      <c r="K1" s="555"/>
      <c r="L1" s="555"/>
    </row>
    <row r="2" spans="1:13" s="6" customFormat="1" ht="21.6" customHeight="1">
      <c r="A2" s="12" t="s">
        <v>36</v>
      </c>
      <c r="B2" s="30" t="s">
        <v>39</v>
      </c>
      <c r="C2" s="547" t="s">
        <v>18</v>
      </c>
      <c r="D2" s="547" t="s">
        <v>42</v>
      </c>
      <c r="E2" s="547" t="s">
        <v>43</v>
      </c>
      <c r="F2" s="549" t="s">
        <v>0</v>
      </c>
      <c r="G2" s="549" t="s">
        <v>1</v>
      </c>
      <c r="H2" s="550" t="s">
        <v>23</v>
      </c>
      <c r="I2" s="550" t="s">
        <v>24</v>
      </c>
      <c r="J2" s="550" t="s">
        <v>25</v>
      </c>
      <c r="K2" s="550" t="s">
        <v>26</v>
      </c>
      <c r="L2" s="550" t="s">
        <v>8</v>
      </c>
      <c r="M2" s="552" t="s">
        <v>40</v>
      </c>
    </row>
    <row r="3" spans="1:13" ht="21.6" customHeight="1">
      <c r="C3" s="557"/>
      <c r="D3" s="557"/>
      <c r="E3" s="557"/>
      <c r="F3" s="558"/>
      <c r="G3" s="554"/>
      <c r="H3" s="554"/>
      <c r="I3" s="554"/>
      <c r="J3" s="554"/>
      <c r="K3" s="554"/>
      <c r="L3" s="554"/>
      <c r="M3" s="554"/>
    </row>
    <row r="4" spans="1:13" ht="21.6" customHeight="1">
      <c r="B4" s="10" t="s">
        <v>256</v>
      </c>
      <c r="C4" s="8" t="s">
        <v>84</v>
      </c>
      <c r="D4" s="8" t="s">
        <v>85</v>
      </c>
      <c r="E4" s="8" t="s">
        <v>86</v>
      </c>
      <c r="F4" s="18" t="s">
        <v>87</v>
      </c>
      <c r="G4" s="16">
        <v>44</v>
      </c>
      <c r="H4" s="22" t="e">
        <f>ROUNDDOWN(#REF!*옵션!$D$11, 0)</f>
        <v>#REF!</v>
      </c>
      <c r="I4" s="22"/>
      <c r="J4" s="22"/>
      <c r="K4" s="22"/>
      <c r="L4" s="22" t="e">
        <f t="shared" ref="L4:L35" si="0">SUM(H4,I4,J4)</f>
        <v>#REF!</v>
      </c>
      <c r="M4" s="31"/>
    </row>
    <row r="5" spans="1:13" ht="21.6" customHeight="1">
      <c r="B5" s="10" t="s">
        <v>257</v>
      </c>
      <c r="C5" s="8" t="s">
        <v>88</v>
      </c>
      <c r="D5" s="8" t="s">
        <v>89</v>
      </c>
      <c r="E5" s="8" t="s">
        <v>90</v>
      </c>
      <c r="F5" s="18" t="s">
        <v>91</v>
      </c>
      <c r="G5" s="16">
        <v>98</v>
      </c>
      <c r="H5" s="22" t="e">
        <f>ROUNDDOWN(#REF!*옵션!$D$11, 0)</f>
        <v>#REF!</v>
      </c>
      <c r="I5" s="22"/>
      <c r="J5" s="22"/>
      <c r="K5" s="22"/>
      <c r="L5" s="22" t="e">
        <f t="shared" si="0"/>
        <v>#REF!</v>
      </c>
      <c r="M5" s="31"/>
    </row>
    <row r="6" spans="1:13" ht="21.6" customHeight="1">
      <c r="B6" s="10" t="s">
        <v>258</v>
      </c>
      <c r="C6" s="8" t="s">
        <v>92</v>
      </c>
      <c r="D6" s="8" t="s">
        <v>89</v>
      </c>
      <c r="E6" s="8" t="s">
        <v>93</v>
      </c>
      <c r="F6" s="18" t="s">
        <v>87</v>
      </c>
      <c r="G6" s="16">
        <v>96.8</v>
      </c>
      <c r="H6" s="22" t="e">
        <f>ROUNDDOWN(#REF!*옵션!$D$11, 0)</f>
        <v>#REF!</v>
      </c>
      <c r="I6" s="22"/>
      <c r="J6" s="22"/>
      <c r="K6" s="22"/>
      <c r="L6" s="22" t="e">
        <f t="shared" si="0"/>
        <v>#REF!</v>
      </c>
      <c r="M6" s="31"/>
    </row>
    <row r="7" spans="1:13" ht="21.6" customHeight="1">
      <c r="B7" s="10" t="s">
        <v>259</v>
      </c>
      <c r="C7" s="8" t="s">
        <v>94</v>
      </c>
      <c r="D7" s="8" t="s">
        <v>95</v>
      </c>
      <c r="E7" s="8" t="s">
        <v>96</v>
      </c>
      <c r="F7" s="18" t="s">
        <v>91</v>
      </c>
      <c r="G7" s="16">
        <v>52</v>
      </c>
      <c r="H7" s="22" t="e">
        <f>ROUNDDOWN(#REF!*옵션!$D$11, 0)</f>
        <v>#REF!</v>
      </c>
      <c r="I7" s="22"/>
      <c r="J7" s="22"/>
      <c r="K7" s="22"/>
      <c r="L7" s="22" t="e">
        <f t="shared" si="0"/>
        <v>#REF!</v>
      </c>
      <c r="M7" s="31"/>
    </row>
    <row r="8" spans="1:13" ht="21.6" customHeight="1">
      <c r="B8" s="10" t="s">
        <v>260</v>
      </c>
      <c r="C8" s="8" t="s">
        <v>97</v>
      </c>
      <c r="D8" s="8" t="s">
        <v>95</v>
      </c>
      <c r="E8" s="8" t="s">
        <v>98</v>
      </c>
      <c r="F8" s="18" t="s">
        <v>91</v>
      </c>
      <c r="G8" s="16">
        <v>4</v>
      </c>
      <c r="H8" s="22" t="e">
        <f>ROUNDDOWN(#REF!*옵션!$D$11, 0)</f>
        <v>#REF!</v>
      </c>
      <c r="I8" s="22"/>
      <c r="J8" s="22"/>
      <c r="K8" s="22"/>
      <c r="L8" s="22" t="e">
        <f t="shared" si="0"/>
        <v>#REF!</v>
      </c>
      <c r="M8" s="31"/>
    </row>
    <row r="9" spans="1:13" ht="21.6" customHeight="1">
      <c r="B9" s="10" t="s">
        <v>261</v>
      </c>
      <c r="C9" s="8" t="s">
        <v>99</v>
      </c>
      <c r="D9" s="8" t="s">
        <v>95</v>
      </c>
      <c r="E9" s="8" t="s">
        <v>100</v>
      </c>
      <c r="F9" s="18" t="s">
        <v>91</v>
      </c>
      <c r="G9" s="16">
        <v>9</v>
      </c>
      <c r="H9" s="22" t="e">
        <f>ROUNDDOWN(#REF!*옵션!$D$11, 0)</f>
        <v>#REF!</v>
      </c>
      <c r="I9" s="22"/>
      <c r="J9" s="22"/>
      <c r="K9" s="22"/>
      <c r="L9" s="22" t="e">
        <f t="shared" si="0"/>
        <v>#REF!</v>
      </c>
      <c r="M9" s="31"/>
    </row>
    <row r="10" spans="1:13" ht="21.6" customHeight="1">
      <c r="B10" s="10" t="s">
        <v>262</v>
      </c>
      <c r="C10" s="8" t="s">
        <v>101</v>
      </c>
      <c r="D10" s="8" t="s">
        <v>102</v>
      </c>
      <c r="E10" s="8" t="s">
        <v>103</v>
      </c>
      <c r="F10" s="18" t="s">
        <v>91</v>
      </c>
      <c r="G10" s="16">
        <v>40</v>
      </c>
      <c r="H10" s="22" t="e">
        <f>ROUNDDOWN(#REF!*옵션!$D$11, 0)</f>
        <v>#REF!</v>
      </c>
      <c r="I10" s="22"/>
      <c r="J10" s="22"/>
      <c r="K10" s="22"/>
      <c r="L10" s="22" t="e">
        <f t="shared" si="0"/>
        <v>#REF!</v>
      </c>
      <c r="M10" s="31"/>
    </row>
    <row r="11" spans="1:13" ht="21.6" customHeight="1">
      <c r="B11" s="10" t="s">
        <v>263</v>
      </c>
      <c r="C11" s="8" t="s">
        <v>104</v>
      </c>
      <c r="D11" s="8" t="s">
        <v>102</v>
      </c>
      <c r="E11" s="8" t="s">
        <v>105</v>
      </c>
      <c r="F11" s="18" t="s">
        <v>91</v>
      </c>
      <c r="G11" s="16">
        <v>3</v>
      </c>
      <c r="H11" s="22" t="e">
        <f>ROUNDDOWN(#REF!*옵션!$D$11, 0)</f>
        <v>#REF!</v>
      </c>
      <c r="I11" s="22"/>
      <c r="J11" s="22"/>
      <c r="K11" s="22"/>
      <c r="L11" s="22" t="e">
        <f t="shared" si="0"/>
        <v>#REF!</v>
      </c>
      <c r="M11" s="31"/>
    </row>
    <row r="12" spans="1:13" ht="21.6" customHeight="1">
      <c r="B12" s="10" t="s">
        <v>264</v>
      </c>
      <c r="C12" s="8" t="s">
        <v>106</v>
      </c>
      <c r="D12" s="8" t="s">
        <v>107</v>
      </c>
      <c r="E12" s="8" t="s">
        <v>108</v>
      </c>
      <c r="F12" s="18" t="s">
        <v>91</v>
      </c>
      <c r="G12" s="16">
        <v>52</v>
      </c>
      <c r="H12" s="22" t="e">
        <f>ROUNDDOWN(#REF!*옵션!$D$11, 0)</f>
        <v>#REF!</v>
      </c>
      <c r="I12" s="22"/>
      <c r="J12" s="22"/>
      <c r="K12" s="22"/>
      <c r="L12" s="22" t="e">
        <f t="shared" si="0"/>
        <v>#REF!</v>
      </c>
      <c r="M12" s="31"/>
    </row>
    <row r="13" spans="1:13" ht="21.6" customHeight="1">
      <c r="B13" s="10" t="s">
        <v>265</v>
      </c>
      <c r="C13" s="8" t="s">
        <v>109</v>
      </c>
      <c r="D13" s="8" t="s">
        <v>107</v>
      </c>
      <c r="E13" s="8" t="s">
        <v>110</v>
      </c>
      <c r="F13" s="18" t="s">
        <v>91</v>
      </c>
      <c r="G13" s="16">
        <v>9</v>
      </c>
      <c r="H13" s="22" t="e">
        <f>ROUNDDOWN(#REF!*옵션!$D$11, 0)</f>
        <v>#REF!</v>
      </c>
      <c r="I13" s="22"/>
      <c r="J13" s="22"/>
      <c r="K13" s="22"/>
      <c r="L13" s="22" t="e">
        <f t="shared" si="0"/>
        <v>#REF!</v>
      </c>
      <c r="M13" s="31"/>
    </row>
    <row r="14" spans="1:13" ht="21.6" customHeight="1">
      <c r="B14" s="10" t="s">
        <v>266</v>
      </c>
      <c r="C14" s="8" t="s">
        <v>111</v>
      </c>
      <c r="D14" s="8" t="s">
        <v>107</v>
      </c>
      <c r="E14" s="8" t="s">
        <v>112</v>
      </c>
      <c r="F14" s="18" t="s">
        <v>91</v>
      </c>
      <c r="G14" s="16">
        <v>4</v>
      </c>
      <c r="H14" s="22" t="e">
        <f>ROUNDDOWN(#REF!*옵션!$D$11, 0)</f>
        <v>#REF!</v>
      </c>
      <c r="I14" s="22"/>
      <c r="J14" s="22"/>
      <c r="K14" s="22"/>
      <c r="L14" s="22" t="e">
        <f t="shared" si="0"/>
        <v>#REF!</v>
      </c>
      <c r="M14" s="31"/>
    </row>
    <row r="15" spans="1:13" ht="21.6" customHeight="1">
      <c r="B15" s="10" t="s">
        <v>267</v>
      </c>
      <c r="C15" s="8" t="s">
        <v>113</v>
      </c>
      <c r="D15" s="8" t="s">
        <v>107</v>
      </c>
      <c r="E15" s="8" t="s">
        <v>114</v>
      </c>
      <c r="F15" s="18" t="s">
        <v>91</v>
      </c>
      <c r="G15" s="16">
        <v>40</v>
      </c>
      <c r="H15" s="22" t="e">
        <f>ROUNDDOWN(#REF!*옵션!$D$11, 0)</f>
        <v>#REF!</v>
      </c>
      <c r="I15" s="22"/>
      <c r="J15" s="22"/>
      <c r="K15" s="22"/>
      <c r="L15" s="22" t="e">
        <f t="shared" si="0"/>
        <v>#REF!</v>
      </c>
      <c r="M15" s="31"/>
    </row>
    <row r="16" spans="1:13" ht="21.6" customHeight="1">
      <c r="B16" s="10" t="s">
        <v>268</v>
      </c>
      <c r="C16" s="8" t="s">
        <v>115</v>
      </c>
      <c r="D16" s="8" t="s">
        <v>116</v>
      </c>
      <c r="E16" s="8" t="s">
        <v>117</v>
      </c>
      <c r="F16" s="18" t="s">
        <v>91</v>
      </c>
      <c r="G16" s="16">
        <v>1</v>
      </c>
      <c r="H16" s="22" t="e">
        <f>ROUNDDOWN(#REF!*옵션!$D$11, 0)</f>
        <v>#REF!</v>
      </c>
      <c r="I16" s="22"/>
      <c r="J16" s="22"/>
      <c r="K16" s="22"/>
      <c r="L16" s="22" t="e">
        <f t="shared" si="0"/>
        <v>#REF!</v>
      </c>
      <c r="M16" s="31"/>
    </row>
    <row r="17" spans="2:13" ht="21.6" customHeight="1">
      <c r="B17" s="10" t="s">
        <v>269</v>
      </c>
      <c r="C17" s="8" t="s">
        <v>118</v>
      </c>
      <c r="D17" s="8" t="s">
        <v>116</v>
      </c>
      <c r="E17" s="8" t="s">
        <v>119</v>
      </c>
      <c r="F17" s="18" t="s">
        <v>91</v>
      </c>
      <c r="G17" s="16">
        <v>3</v>
      </c>
      <c r="H17" s="22" t="e">
        <f>ROUNDDOWN(#REF!*옵션!$D$11, 0)</f>
        <v>#REF!</v>
      </c>
      <c r="I17" s="22"/>
      <c r="J17" s="22"/>
      <c r="K17" s="22"/>
      <c r="L17" s="22" t="e">
        <f t="shared" si="0"/>
        <v>#REF!</v>
      </c>
      <c r="M17" s="31"/>
    </row>
    <row r="18" spans="2:13" ht="21.6" customHeight="1">
      <c r="B18" s="10" t="s">
        <v>270</v>
      </c>
      <c r="C18" s="8" t="s">
        <v>120</v>
      </c>
      <c r="D18" s="8" t="s">
        <v>121</v>
      </c>
      <c r="E18" s="8" t="s">
        <v>122</v>
      </c>
      <c r="F18" s="18" t="s">
        <v>91</v>
      </c>
      <c r="G18" s="16">
        <v>66</v>
      </c>
      <c r="H18" s="22" t="e">
        <f>ROUNDDOWN(#REF!*옵션!$D$11, 0)</f>
        <v>#REF!</v>
      </c>
      <c r="I18" s="22"/>
      <c r="J18" s="22"/>
      <c r="K18" s="22"/>
      <c r="L18" s="22" t="e">
        <f t="shared" si="0"/>
        <v>#REF!</v>
      </c>
      <c r="M18" s="31"/>
    </row>
    <row r="19" spans="2:13" ht="21.6" customHeight="1">
      <c r="B19" s="10" t="s">
        <v>271</v>
      </c>
      <c r="C19" s="8" t="s">
        <v>123</v>
      </c>
      <c r="D19" s="8" t="s">
        <v>124</v>
      </c>
      <c r="E19" s="8" t="s">
        <v>125</v>
      </c>
      <c r="F19" s="18" t="s">
        <v>91</v>
      </c>
      <c r="G19" s="16">
        <v>290</v>
      </c>
      <c r="H19" s="22" t="e">
        <f>ROUNDDOWN(#REF!*옵션!$D$11, 0)</f>
        <v>#REF!</v>
      </c>
      <c r="I19" s="22"/>
      <c r="J19" s="22"/>
      <c r="K19" s="22"/>
      <c r="L19" s="22" t="e">
        <f t="shared" si="0"/>
        <v>#REF!</v>
      </c>
      <c r="M19" s="31"/>
    </row>
    <row r="20" spans="2:13" ht="21.6" customHeight="1">
      <c r="B20" s="10" t="s">
        <v>272</v>
      </c>
      <c r="C20" s="8" t="s">
        <v>126</v>
      </c>
      <c r="D20" s="8" t="s">
        <v>124</v>
      </c>
      <c r="E20" s="8" t="s">
        <v>127</v>
      </c>
      <c r="F20" s="18" t="s">
        <v>91</v>
      </c>
      <c r="G20" s="16">
        <v>3</v>
      </c>
      <c r="H20" s="22" t="e">
        <f>ROUNDDOWN(#REF!*옵션!$D$11, 0)</f>
        <v>#REF!</v>
      </c>
      <c r="I20" s="22"/>
      <c r="J20" s="22"/>
      <c r="K20" s="22"/>
      <c r="L20" s="22" t="e">
        <f t="shared" si="0"/>
        <v>#REF!</v>
      </c>
      <c r="M20" s="31"/>
    </row>
    <row r="21" spans="2:13" ht="21.6" customHeight="1">
      <c r="B21" s="10" t="s">
        <v>273</v>
      </c>
      <c r="C21" s="8" t="s">
        <v>128</v>
      </c>
      <c r="D21" s="8" t="s">
        <v>124</v>
      </c>
      <c r="E21" s="8" t="s">
        <v>129</v>
      </c>
      <c r="F21" s="18" t="s">
        <v>91</v>
      </c>
      <c r="G21" s="16">
        <v>6</v>
      </c>
      <c r="H21" s="22" t="e">
        <f>ROUNDDOWN(#REF!*옵션!$D$11, 0)</f>
        <v>#REF!</v>
      </c>
      <c r="I21" s="22"/>
      <c r="J21" s="22"/>
      <c r="K21" s="22"/>
      <c r="L21" s="22" t="e">
        <f t="shared" si="0"/>
        <v>#REF!</v>
      </c>
      <c r="M21" s="31"/>
    </row>
    <row r="22" spans="2:13" ht="21.6" customHeight="1">
      <c r="B22" s="10" t="s">
        <v>274</v>
      </c>
      <c r="C22" s="8" t="s">
        <v>130</v>
      </c>
      <c r="D22" s="8" t="s">
        <v>124</v>
      </c>
      <c r="E22" s="8" t="s">
        <v>131</v>
      </c>
      <c r="F22" s="18" t="s">
        <v>132</v>
      </c>
      <c r="G22" s="16">
        <v>99</v>
      </c>
      <c r="H22" s="22" t="e">
        <f>ROUNDDOWN(#REF!*옵션!$D$11, 0)</f>
        <v>#REF!</v>
      </c>
      <c r="I22" s="22"/>
      <c r="J22" s="22"/>
      <c r="K22" s="22"/>
      <c r="L22" s="22" t="e">
        <f t="shared" si="0"/>
        <v>#REF!</v>
      </c>
      <c r="M22" s="31"/>
    </row>
    <row r="23" spans="2:13" ht="21.6" customHeight="1">
      <c r="B23" s="10" t="s">
        <v>275</v>
      </c>
      <c r="C23" s="8" t="s">
        <v>133</v>
      </c>
      <c r="D23" s="8" t="s">
        <v>124</v>
      </c>
      <c r="E23" s="8" t="s">
        <v>134</v>
      </c>
      <c r="F23" s="18" t="s">
        <v>132</v>
      </c>
      <c r="G23" s="16">
        <v>5</v>
      </c>
      <c r="H23" s="22" t="e">
        <f>ROUNDDOWN(#REF!*옵션!$D$11, 0)</f>
        <v>#REF!</v>
      </c>
      <c r="I23" s="22"/>
      <c r="J23" s="22"/>
      <c r="K23" s="22"/>
      <c r="L23" s="22" t="e">
        <f t="shared" si="0"/>
        <v>#REF!</v>
      </c>
      <c r="M23" s="31"/>
    </row>
    <row r="24" spans="2:13" ht="21.6" customHeight="1">
      <c r="B24" s="10" t="s">
        <v>276</v>
      </c>
      <c r="C24" s="8" t="s">
        <v>135</v>
      </c>
      <c r="D24" s="8" t="s">
        <v>136</v>
      </c>
      <c r="E24" s="8" t="s">
        <v>137</v>
      </c>
      <c r="F24" s="18" t="s">
        <v>91</v>
      </c>
      <c r="G24" s="16">
        <v>319</v>
      </c>
      <c r="H24" s="22" t="e">
        <f>ROUNDDOWN(#REF!*옵션!$D$11, 0)</f>
        <v>#REF!</v>
      </c>
      <c r="I24" s="22"/>
      <c r="J24" s="22"/>
      <c r="K24" s="22"/>
      <c r="L24" s="22" t="e">
        <f t="shared" si="0"/>
        <v>#REF!</v>
      </c>
      <c r="M24" s="31"/>
    </row>
    <row r="25" spans="2:13" ht="21.6" customHeight="1">
      <c r="B25" s="10" t="s">
        <v>277</v>
      </c>
      <c r="C25" s="8" t="s">
        <v>138</v>
      </c>
      <c r="D25" s="8" t="s">
        <v>139</v>
      </c>
      <c r="E25" s="8" t="s">
        <v>140</v>
      </c>
      <c r="F25" s="18" t="s">
        <v>91</v>
      </c>
      <c r="G25" s="16">
        <v>299</v>
      </c>
      <c r="H25" s="22" t="e">
        <f>ROUNDDOWN(#REF!*옵션!$D$11, 0)</f>
        <v>#REF!</v>
      </c>
      <c r="I25" s="22"/>
      <c r="J25" s="22"/>
      <c r="K25" s="22"/>
      <c r="L25" s="22" t="e">
        <f t="shared" si="0"/>
        <v>#REF!</v>
      </c>
      <c r="M25" s="31"/>
    </row>
    <row r="26" spans="2:13" ht="21.6" customHeight="1">
      <c r="B26" s="10" t="s">
        <v>278</v>
      </c>
      <c r="C26" s="8" t="s">
        <v>141</v>
      </c>
      <c r="D26" s="8" t="s">
        <v>142</v>
      </c>
      <c r="E26" s="8" t="s">
        <v>143</v>
      </c>
      <c r="F26" s="18" t="s">
        <v>87</v>
      </c>
      <c r="G26" s="16">
        <v>1381.6</v>
      </c>
      <c r="H26" s="22" t="e">
        <f>ROUNDDOWN(#REF!*옵션!$D$11, 0)</f>
        <v>#REF!</v>
      </c>
      <c r="I26" s="22"/>
      <c r="J26" s="22"/>
      <c r="K26" s="22"/>
      <c r="L26" s="22" t="e">
        <f t="shared" si="0"/>
        <v>#REF!</v>
      </c>
      <c r="M26" s="31"/>
    </row>
    <row r="27" spans="2:13" ht="21.6" customHeight="1">
      <c r="B27" s="10" t="s">
        <v>279</v>
      </c>
      <c r="C27" s="8" t="s">
        <v>144</v>
      </c>
      <c r="D27" s="8" t="s">
        <v>145</v>
      </c>
      <c r="E27" s="8" t="s">
        <v>146</v>
      </c>
      <c r="F27" s="18" t="s">
        <v>91</v>
      </c>
      <c r="G27" s="16">
        <v>10</v>
      </c>
      <c r="H27" s="22" t="e">
        <f>ROUNDDOWN(#REF!*옵션!$D$11, 0)</f>
        <v>#REF!</v>
      </c>
      <c r="I27" s="22"/>
      <c r="J27" s="22"/>
      <c r="K27" s="22"/>
      <c r="L27" s="22" t="e">
        <f t="shared" si="0"/>
        <v>#REF!</v>
      </c>
      <c r="M27" s="31"/>
    </row>
    <row r="28" spans="2:13" ht="21.6" customHeight="1">
      <c r="B28" s="10" t="s">
        <v>280</v>
      </c>
      <c r="C28" s="8" t="s">
        <v>147</v>
      </c>
      <c r="D28" s="8" t="s">
        <v>148</v>
      </c>
      <c r="E28" s="8"/>
      <c r="F28" s="18" t="s">
        <v>149</v>
      </c>
      <c r="G28" s="16">
        <v>4.3200000000000002E-2</v>
      </c>
      <c r="H28" s="22" t="e">
        <f>ROUNDDOWN(#REF!*옵션!$D$11, 0)</f>
        <v>#REF!</v>
      </c>
      <c r="I28" s="22"/>
      <c r="J28" s="22"/>
      <c r="K28" s="22"/>
      <c r="L28" s="22" t="e">
        <f t="shared" si="0"/>
        <v>#REF!</v>
      </c>
      <c r="M28" s="31"/>
    </row>
    <row r="29" spans="2:13" ht="21.6" customHeight="1">
      <c r="B29" s="10" t="s">
        <v>281</v>
      </c>
      <c r="C29" s="8" t="s">
        <v>150</v>
      </c>
      <c r="D29" s="8" t="s">
        <v>151</v>
      </c>
      <c r="E29" s="8" t="s">
        <v>152</v>
      </c>
      <c r="F29" s="18" t="s">
        <v>132</v>
      </c>
      <c r="G29" s="16">
        <v>598</v>
      </c>
      <c r="H29" s="22" t="e">
        <f>ROUNDDOWN(#REF!*옵션!$D$11, 0)</f>
        <v>#REF!</v>
      </c>
      <c r="I29" s="22"/>
      <c r="J29" s="22"/>
      <c r="K29" s="22"/>
      <c r="L29" s="22" t="e">
        <f t="shared" si="0"/>
        <v>#REF!</v>
      </c>
      <c r="M29" s="31"/>
    </row>
    <row r="30" spans="2:13" ht="21.6" customHeight="1">
      <c r="B30" s="10" t="s">
        <v>282</v>
      </c>
      <c r="C30" s="8" t="s">
        <v>153</v>
      </c>
      <c r="D30" s="8" t="s">
        <v>154</v>
      </c>
      <c r="E30" s="8" t="s">
        <v>155</v>
      </c>
      <c r="F30" s="18" t="s">
        <v>132</v>
      </c>
      <c r="G30" s="16">
        <v>598</v>
      </c>
      <c r="H30" s="22" t="e">
        <f>ROUNDDOWN(#REF!*옵션!$D$11, 0)</f>
        <v>#REF!</v>
      </c>
      <c r="I30" s="22"/>
      <c r="J30" s="22"/>
      <c r="K30" s="22"/>
      <c r="L30" s="22" t="e">
        <f t="shared" si="0"/>
        <v>#REF!</v>
      </c>
      <c r="M30" s="31"/>
    </row>
    <row r="31" spans="2:13" ht="21.6" customHeight="1">
      <c r="B31" s="10" t="s">
        <v>283</v>
      </c>
      <c r="C31" s="8" t="s">
        <v>156</v>
      </c>
      <c r="D31" s="8" t="s">
        <v>157</v>
      </c>
      <c r="E31" s="8" t="s">
        <v>158</v>
      </c>
      <c r="F31" s="18" t="s">
        <v>159</v>
      </c>
      <c r="G31" s="16">
        <v>8.9999999999999998E-4</v>
      </c>
      <c r="H31" s="22" t="e">
        <f>ROUNDDOWN(#REF!*옵션!$D$11, 0)</f>
        <v>#REF!</v>
      </c>
      <c r="I31" s="22"/>
      <c r="J31" s="22"/>
      <c r="K31" s="22"/>
      <c r="L31" s="22" t="e">
        <f t="shared" si="0"/>
        <v>#REF!</v>
      </c>
      <c r="M31" s="31"/>
    </row>
    <row r="32" spans="2:13" ht="21.6" customHeight="1">
      <c r="B32" s="10" t="s">
        <v>284</v>
      </c>
      <c r="C32" s="8" t="s">
        <v>160</v>
      </c>
      <c r="D32" s="8" t="s">
        <v>161</v>
      </c>
      <c r="E32" s="8" t="s">
        <v>162</v>
      </c>
      <c r="F32" s="18" t="s">
        <v>163</v>
      </c>
      <c r="G32" s="16">
        <v>1.3116000000000001</v>
      </c>
      <c r="H32" s="22" t="e">
        <f>ROUNDDOWN(#REF!*옵션!$D$11, 0)</f>
        <v>#REF!</v>
      </c>
      <c r="I32" s="22"/>
      <c r="J32" s="22"/>
      <c r="K32" s="22"/>
      <c r="L32" s="22" t="e">
        <f t="shared" si="0"/>
        <v>#REF!</v>
      </c>
      <c r="M32" s="31"/>
    </row>
    <row r="33" spans="2:13" ht="21.6" customHeight="1">
      <c r="B33" s="10" t="s">
        <v>285</v>
      </c>
      <c r="C33" s="8" t="s">
        <v>164</v>
      </c>
      <c r="D33" s="8" t="s">
        <v>165</v>
      </c>
      <c r="E33" s="8" t="s">
        <v>166</v>
      </c>
      <c r="F33" s="18" t="s">
        <v>91</v>
      </c>
      <c r="G33" s="16">
        <v>3</v>
      </c>
      <c r="H33" s="22" t="e">
        <f>ROUNDDOWN(#REF!*옵션!$D$11, 0)</f>
        <v>#REF!</v>
      </c>
      <c r="I33" s="22"/>
      <c r="J33" s="22"/>
      <c r="K33" s="22"/>
      <c r="L33" s="22" t="e">
        <f t="shared" si="0"/>
        <v>#REF!</v>
      </c>
      <c r="M33" s="31"/>
    </row>
    <row r="34" spans="2:13" ht="21.6" customHeight="1">
      <c r="B34" s="10" t="s">
        <v>286</v>
      </c>
      <c r="C34" s="8" t="s">
        <v>167</v>
      </c>
      <c r="D34" s="8" t="s">
        <v>168</v>
      </c>
      <c r="E34" s="8" t="s">
        <v>169</v>
      </c>
      <c r="F34" s="18" t="s">
        <v>87</v>
      </c>
      <c r="G34" s="16">
        <v>422</v>
      </c>
      <c r="H34" s="22" t="e">
        <f>ROUNDDOWN(#REF!*옵션!$D$11, 0)</f>
        <v>#REF!</v>
      </c>
      <c r="I34" s="22"/>
      <c r="J34" s="22"/>
      <c r="K34" s="22"/>
      <c r="L34" s="22" t="e">
        <f t="shared" si="0"/>
        <v>#REF!</v>
      </c>
      <c r="M34" s="31"/>
    </row>
    <row r="35" spans="2:13" ht="21.6" customHeight="1">
      <c r="B35" s="10" t="s">
        <v>287</v>
      </c>
      <c r="C35" s="8" t="s">
        <v>170</v>
      </c>
      <c r="D35" s="8" t="s">
        <v>168</v>
      </c>
      <c r="E35" s="8" t="s">
        <v>171</v>
      </c>
      <c r="F35" s="18" t="s">
        <v>87</v>
      </c>
      <c r="G35" s="16">
        <v>5</v>
      </c>
      <c r="H35" s="22" t="e">
        <f>ROUNDDOWN(#REF!*옵션!$D$11, 0)</f>
        <v>#REF!</v>
      </c>
      <c r="I35" s="22"/>
      <c r="J35" s="22"/>
      <c r="K35" s="22"/>
      <c r="L35" s="22" t="e">
        <f t="shared" si="0"/>
        <v>#REF!</v>
      </c>
      <c r="M35" s="31"/>
    </row>
    <row r="36" spans="2:13" ht="21.6" customHeight="1">
      <c r="B36" s="10" t="s">
        <v>288</v>
      </c>
      <c r="C36" s="8" t="s">
        <v>172</v>
      </c>
      <c r="D36" s="8" t="s">
        <v>168</v>
      </c>
      <c r="E36" s="8" t="s">
        <v>173</v>
      </c>
      <c r="F36" s="18" t="s">
        <v>87</v>
      </c>
      <c r="G36" s="16">
        <v>21</v>
      </c>
      <c r="H36" s="22" t="e">
        <f>ROUNDDOWN(#REF!*옵션!$D$11, 0)</f>
        <v>#REF!</v>
      </c>
      <c r="I36" s="22"/>
      <c r="J36" s="22"/>
      <c r="K36" s="22"/>
      <c r="L36" s="22" t="e">
        <f t="shared" ref="L36:L67" si="1">SUM(H36,I36,J36)</f>
        <v>#REF!</v>
      </c>
      <c r="M36" s="31"/>
    </row>
    <row r="37" spans="2:13" ht="21.6" customHeight="1">
      <c r="B37" s="10" t="s">
        <v>289</v>
      </c>
      <c r="C37" s="8" t="s">
        <v>174</v>
      </c>
      <c r="D37" s="8" t="s">
        <v>175</v>
      </c>
      <c r="E37" s="8" t="s">
        <v>176</v>
      </c>
      <c r="F37" s="18" t="s">
        <v>132</v>
      </c>
      <c r="G37" s="16">
        <v>208</v>
      </c>
      <c r="H37" s="22" t="e">
        <f>ROUNDDOWN(#REF!*옵션!$D$11, 0)</f>
        <v>#REF!</v>
      </c>
      <c r="I37" s="22"/>
      <c r="J37" s="22"/>
      <c r="K37" s="22"/>
      <c r="L37" s="22" t="e">
        <f t="shared" si="1"/>
        <v>#REF!</v>
      </c>
      <c r="M37" s="31"/>
    </row>
    <row r="38" spans="2:13" ht="21.6" customHeight="1">
      <c r="B38" s="10" t="s">
        <v>290</v>
      </c>
      <c r="C38" s="8" t="s">
        <v>177</v>
      </c>
      <c r="D38" s="8" t="s">
        <v>175</v>
      </c>
      <c r="E38" s="8" t="s">
        <v>178</v>
      </c>
      <c r="F38" s="18" t="s">
        <v>132</v>
      </c>
      <c r="G38" s="16">
        <v>1</v>
      </c>
      <c r="H38" s="22" t="e">
        <f>ROUNDDOWN(#REF!*옵션!$D$11, 0)</f>
        <v>#REF!</v>
      </c>
      <c r="I38" s="22"/>
      <c r="J38" s="22"/>
      <c r="K38" s="22"/>
      <c r="L38" s="22" t="e">
        <f t="shared" si="1"/>
        <v>#REF!</v>
      </c>
      <c r="M38" s="31"/>
    </row>
    <row r="39" spans="2:13" ht="21.6" customHeight="1">
      <c r="B39" s="10" t="s">
        <v>291</v>
      </c>
      <c r="C39" s="8" t="s">
        <v>179</v>
      </c>
      <c r="D39" s="8" t="s">
        <v>175</v>
      </c>
      <c r="E39" s="8" t="s">
        <v>180</v>
      </c>
      <c r="F39" s="18" t="s">
        <v>132</v>
      </c>
      <c r="G39" s="16">
        <v>5</v>
      </c>
      <c r="H39" s="22" t="e">
        <f>ROUNDDOWN(#REF!*옵션!$D$11, 0)</f>
        <v>#REF!</v>
      </c>
      <c r="I39" s="22"/>
      <c r="J39" s="22"/>
      <c r="K39" s="22"/>
      <c r="L39" s="22" t="e">
        <f t="shared" si="1"/>
        <v>#REF!</v>
      </c>
      <c r="M39" s="31"/>
    </row>
    <row r="40" spans="2:13" ht="21.6" customHeight="1">
      <c r="B40" s="10" t="s">
        <v>292</v>
      </c>
      <c r="C40" s="8" t="s">
        <v>181</v>
      </c>
      <c r="D40" s="8" t="s">
        <v>168</v>
      </c>
      <c r="E40" s="8" t="s">
        <v>182</v>
      </c>
      <c r="F40" s="18" t="s">
        <v>132</v>
      </c>
      <c r="G40" s="16">
        <v>6</v>
      </c>
      <c r="H40" s="22" t="e">
        <f>ROUNDDOWN(#REF!*옵션!$D$11, 0)</f>
        <v>#REF!</v>
      </c>
      <c r="I40" s="22"/>
      <c r="J40" s="22"/>
      <c r="K40" s="22"/>
      <c r="L40" s="22" t="e">
        <f t="shared" si="1"/>
        <v>#REF!</v>
      </c>
      <c r="M40" s="31"/>
    </row>
    <row r="41" spans="2:13" ht="21.6" customHeight="1">
      <c r="B41" s="10" t="s">
        <v>293</v>
      </c>
      <c r="C41" s="8" t="s">
        <v>183</v>
      </c>
      <c r="D41" s="8" t="s">
        <v>184</v>
      </c>
      <c r="E41" s="8" t="s">
        <v>185</v>
      </c>
      <c r="F41" s="18" t="s">
        <v>91</v>
      </c>
      <c r="G41" s="16">
        <v>36</v>
      </c>
      <c r="H41" s="22" t="e">
        <f>ROUNDDOWN(#REF!*옵션!$D$11, 0)</f>
        <v>#REF!</v>
      </c>
      <c r="I41" s="22"/>
      <c r="J41" s="22"/>
      <c r="K41" s="22"/>
      <c r="L41" s="22" t="e">
        <f t="shared" si="1"/>
        <v>#REF!</v>
      </c>
      <c r="M41" s="31"/>
    </row>
    <row r="42" spans="2:13" ht="21.6" customHeight="1">
      <c r="B42" s="10" t="s">
        <v>294</v>
      </c>
      <c r="C42" s="8" t="s">
        <v>183</v>
      </c>
      <c r="D42" s="8" t="s">
        <v>186</v>
      </c>
      <c r="E42" s="8" t="s">
        <v>187</v>
      </c>
      <c r="F42" s="18" t="s">
        <v>132</v>
      </c>
      <c r="G42" s="16">
        <v>6</v>
      </c>
      <c r="H42" s="22" t="e">
        <f>ROUNDDOWN(#REF!*옵션!$D$11, 0)</f>
        <v>#REF!</v>
      </c>
      <c r="I42" s="22"/>
      <c r="J42" s="22"/>
      <c r="K42" s="22"/>
      <c r="L42" s="22" t="e">
        <f t="shared" si="1"/>
        <v>#REF!</v>
      </c>
      <c r="M42" s="31"/>
    </row>
    <row r="43" spans="2:13" ht="21.6" customHeight="1">
      <c r="B43" s="10" t="s">
        <v>295</v>
      </c>
      <c r="C43" s="8" t="s">
        <v>183</v>
      </c>
      <c r="D43" s="8" t="s">
        <v>186</v>
      </c>
      <c r="E43" s="8" t="s">
        <v>188</v>
      </c>
      <c r="F43" s="18" t="s">
        <v>132</v>
      </c>
      <c r="G43" s="16">
        <v>1</v>
      </c>
      <c r="H43" s="22" t="e">
        <f>ROUNDDOWN(#REF!*옵션!$D$11, 0)</f>
        <v>#REF!</v>
      </c>
      <c r="I43" s="22"/>
      <c r="J43" s="22"/>
      <c r="K43" s="22"/>
      <c r="L43" s="22" t="e">
        <f t="shared" si="1"/>
        <v>#REF!</v>
      </c>
      <c r="M43" s="31"/>
    </row>
    <row r="44" spans="2:13" ht="21.6" customHeight="1">
      <c r="B44" s="10" t="s">
        <v>296</v>
      </c>
      <c r="C44" s="8" t="s">
        <v>183</v>
      </c>
      <c r="D44" s="8" t="s">
        <v>186</v>
      </c>
      <c r="E44" s="8" t="s">
        <v>189</v>
      </c>
      <c r="F44" s="18" t="s">
        <v>132</v>
      </c>
      <c r="G44" s="16">
        <v>51</v>
      </c>
      <c r="H44" s="22" t="e">
        <f>ROUNDDOWN(#REF!*옵션!$D$11, 0)</f>
        <v>#REF!</v>
      </c>
      <c r="I44" s="22"/>
      <c r="J44" s="22"/>
      <c r="K44" s="22"/>
      <c r="L44" s="22" t="e">
        <f t="shared" si="1"/>
        <v>#REF!</v>
      </c>
      <c r="M44" s="31"/>
    </row>
    <row r="45" spans="2:13" ht="21.6" customHeight="1">
      <c r="B45" s="10" t="s">
        <v>297</v>
      </c>
      <c r="C45" s="8" t="s">
        <v>183</v>
      </c>
      <c r="D45" s="8" t="s">
        <v>186</v>
      </c>
      <c r="E45" s="8" t="s">
        <v>190</v>
      </c>
      <c r="F45" s="18" t="s">
        <v>132</v>
      </c>
      <c r="G45" s="16">
        <v>3</v>
      </c>
      <c r="H45" s="22" t="e">
        <f>ROUNDDOWN(#REF!*옵션!$D$11, 0)</f>
        <v>#REF!</v>
      </c>
      <c r="I45" s="22"/>
      <c r="J45" s="22"/>
      <c r="K45" s="22"/>
      <c r="L45" s="22" t="e">
        <f t="shared" si="1"/>
        <v>#REF!</v>
      </c>
      <c r="M45" s="31"/>
    </row>
    <row r="46" spans="2:13" ht="21.6" customHeight="1">
      <c r="B46" s="10" t="s">
        <v>298</v>
      </c>
      <c r="C46" s="8" t="s">
        <v>183</v>
      </c>
      <c r="D46" s="8" t="s">
        <v>191</v>
      </c>
      <c r="E46" s="8" t="s">
        <v>187</v>
      </c>
      <c r="F46" s="18" t="s">
        <v>132</v>
      </c>
      <c r="G46" s="16">
        <v>10</v>
      </c>
      <c r="H46" s="22" t="e">
        <f>ROUNDDOWN(#REF!*옵션!$D$11, 0)</f>
        <v>#REF!</v>
      </c>
      <c r="I46" s="22"/>
      <c r="J46" s="22"/>
      <c r="K46" s="22"/>
      <c r="L46" s="22" t="e">
        <f t="shared" si="1"/>
        <v>#REF!</v>
      </c>
      <c r="M46" s="31"/>
    </row>
    <row r="47" spans="2:13" ht="21.6" customHeight="1">
      <c r="B47" s="10" t="s">
        <v>299</v>
      </c>
      <c r="C47" s="8" t="s">
        <v>183</v>
      </c>
      <c r="D47" s="8" t="s">
        <v>192</v>
      </c>
      <c r="E47" s="8" t="s">
        <v>86</v>
      </c>
      <c r="F47" s="18" t="s">
        <v>87</v>
      </c>
      <c r="G47" s="16">
        <v>5</v>
      </c>
      <c r="H47" s="22" t="e">
        <f>ROUNDDOWN(#REF!*옵션!$D$11, 0)</f>
        <v>#REF!</v>
      </c>
      <c r="I47" s="22"/>
      <c r="J47" s="22"/>
      <c r="K47" s="22"/>
      <c r="L47" s="22" t="e">
        <f t="shared" si="1"/>
        <v>#REF!</v>
      </c>
      <c r="M47" s="31"/>
    </row>
    <row r="48" spans="2:13" ht="21.6" customHeight="1">
      <c r="B48" s="10" t="s">
        <v>300</v>
      </c>
      <c r="C48" s="8" t="s">
        <v>183</v>
      </c>
      <c r="D48" s="8" t="s">
        <v>192</v>
      </c>
      <c r="E48" s="8" t="s">
        <v>193</v>
      </c>
      <c r="F48" s="18" t="s">
        <v>87</v>
      </c>
      <c r="G48" s="16">
        <v>8</v>
      </c>
      <c r="H48" s="22" t="e">
        <f>ROUNDDOWN(#REF!*옵션!$D$11, 0)</f>
        <v>#REF!</v>
      </c>
      <c r="I48" s="22"/>
      <c r="J48" s="22"/>
      <c r="K48" s="22"/>
      <c r="L48" s="22" t="e">
        <f t="shared" si="1"/>
        <v>#REF!</v>
      </c>
      <c r="M48" s="31"/>
    </row>
    <row r="49" spans="2:13" ht="21.6" customHeight="1">
      <c r="B49" s="10" t="s">
        <v>301</v>
      </c>
      <c r="C49" s="8" t="s">
        <v>183</v>
      </c>
      <c r="D49" s="8" t="s">
        <v>194</v>
      </c>
      <c r="E49" s="8" t="s">
        <v>195</v>
      </c>
      <c r="F49" s="18" t="s">
        <v>87</v>
      </c>
      <c r="G49" s="16">
        <v>62</v>
      </c>
      <c r="H49" s="22" t="e">
        <f>ROUNDDOWN(#REF!*옵션!$D$11, 0)</f>
        <v>#REF!</v>
      </c>
      <c r="I49" s="22"/>
      <c r="J49" s="22"/>
      <c r="K49" s="22"/>
      <c r="L49" s="22" t="e">
        <f t="shared" si="1"/>
        <v>#REF!</v>
      </c>
      <c r="M49" s="31"/>
    </row>
    <row r="50" spans="2:13" ht="21.6" customHeight="1">
      <c r="B50" s="10" t="s">
        <v>302</v>
      </c>
      <c r="C50" s="8" t="s">
        <v>183</v>
      </c>
      <c r="D50" s="8" t="s">
        <v>196</v>
      </c>
      <c r="E50" s="8"/>
      <c r="F50" s="18" t="s">
        <v>132</v>
      </c>
      <c r="G50" s="16">
        <v>7</v>
      </c>
      <c r="H50" s="22" t="e">
        <f>ROUNDDOWN(#REF!*옵션!$D$11, 0)</f>
        <v>#REF!</v>
      </c>
      <c r="I50" s="22"/>
      <c r="J50" s="22"/>
      <c r="K50" s="22"/>
      <c r="L50" s="22" t="e">
        <f t="shared" si="1"/>
        <v>#REF!</v>
      </c>
      <c r="M50" s="31"/>
    </row>
    <row r="51" spans="2:13" ht="21.6" customHeight="1">
      <c r="B51" s="10" t="s">
        <v>303</v>
      </c>
      <c r="C51" s="8" t="s">
        <v>183</v>
      </c>
      <c r="D51" s="8" t="s">
        <v>197</v>
      </c>
      <c r="E51" s="8"/>
      <c r="F51" s="18" t="s">
        <v>132</v>
      </c>
      <c r="G51" s="16">
        <v>4</v>
      </c>
      <c r="H51" s="22" t="e">
        <f>ROUNDDOWN(#REF!*옵션!$D$11, 0)</f>
        <v>#REF!</v>
      </c>
      <c r="I51" s="22"/>
      <c r="J51" s="22"/>
      <c r="K51" s="22"/>
      <c r="L51" s="22" t="e">
        <f t="shared" si="1"/>
        <v>#REF!</v>
      </c>
      <c r="M51" s="31"/>
    </row>
    <row r="52" spans="2:13" ht="21.6" customHeight="1">
      <c r="B52" s="10" t="s">
        <v>304</v>
      </c>
      <c r="C52" s="8" t="s">
        <v>183</v>
      </c>
      <c r="D52" s="8" t="s">
        <v>198</v>
      </c>
      <c r="E52" s="8"/>
      <c r="F52" s="18" t="s">
        <v>132</v>
      </c>
      <c r="G52" s="16">
        <v>3</v>
      </c>
      <c r="H52" s="22" t="e">
        <f>ROUNDDOWN(#REF!*옵션!$D$11, 0)</f>
        <v>#REF!</v>
      </c>
      <c r="I52" s="22"/>
      <c r="J52" s="22"/>
      <c r="K52" s="22"/>
      <c r="L52" s="22" t="e">
        <f t="shared" si="1"/>
        <v>#REF!</v>
      </c>
      <c r="M52" s="31"/>
    </row>
    <row r="53" spans="2:13" ht="21.6" customHeight="1">
      <c r="B53" s="10" t="s">
        <v>305</v>
      </c>
      <c r="C53" s="8" t="s">
        <v>183</v>
      </c>
      <c r="D53" s="8" t="s">
        <v>199</v>
      </c>
      <c r="E53" s="8"/>
      <c r="F53" s="18" t="s">
        <v>132</v>
      </c>
      <c r="G53" s="16">
        <v>16</v>
      </c>
      <c r="H53" s="22" t="e">
        <f>ROUNDDOWN(#REF!*옵션!$D$11, 0)</f>
        <v>#REF!</v>
      </c>
      <c r="I53" s="22"/>
      <c r="J53" s="22"/>
      <c r="K53" s="22"/>
      <c r="L53" s="22" t="e">
        <f t="shared" si="1"/>
        <v>#REF!</v>
      </c>
      <c r="M53" s="31"/>
    </row>
    <row r="54" spans="2:13" ht="21.6" customHeight="1">
      <c r="B54" s="10" t="s">
        <v>306</v>
      </c>
      <c r="C54" s="8" t="s">
        <v>183</v>
      </c>
      <c r="D54" s="8" t="s">
        <v>200</v>
      </c>
      <c r="E54" s="8"/>
      <c r="F54" s="18" t="s">
        <v>132</v>
      </c>
      <c r="G54" s="16">
        <v>12</v>
      </c>
      <c r="H54" s="22" t="e">
        <f>ROUNDDOWN(#REF!*옵션!$D$11, 0)</f>
        <v>#REF!</v>
      </c>
      <c r="I54" s="22"/>
      <c r="J54" s="22"/>
      <c r="K54" s="22"/>
      <c r="L54" s="22" t="e">
        <f t="shared" si="1"/>
        <v>#REF!</v>
      </c>
      <c r="M54" s="31"/>
    </row>
    <row r="55" spans="2:13" ht="21.6" customHeight="1">
      <c r="B55" s="10" t="s">
        <v>307</v>
      </c>
      <c r="C55" s="8" t="s">
        <v>183</v>
      </c>
      <c r="D55" s="8" t="s">
        <v>201</v>
      </c>
      <c r="E55" s="8" t="s">
        <v>202</v>
      </c>
      <c r="F55" s="18" t="s">
        <v>203</v>
      </c>
      <c r="G55" s="16">
        <v>9</v>
      </c>
      <c r="H55" s="22" t="e">
        <f>ROUNDDOWN(#REF!*옵션!$D$11, 0)</f>
        <v>#REF!</v>
      </c>
      <c r="I55" s="22"/>
      <c r="J55" s="22"/>
      <c r="K55" s="22"/>
      <c r="L55" s="22" t="e">
        <f t="shared" si="1"/>
        <v>#REF!</v>
      </c>
      <c r="M55" s="31"/>
    </row>
    <row r="56" spans="2:13" ht="21.6" customHeight="1">
      <c r="B56" s="10" t="s">
        <v>308</v>
      </c>
      <c r="C56" s="8" t="s">
        <v>183</v>
      </c>
      <c r="D56" s="8" t="s">
        <v>204</v>
      </c>
      <c r="E56" s="8" t="s">
        <v>205</v>
      </c>
      <c r="F56" s="18" t="s">
        <v>132</v>
      </c>
      <c r="G56" s="16">
        <v>18</v>
      </c>
      <c r="H56" s="22" t="e">
        <f>ROUNDDOWN(#REF!*옵션!$D$11, 0)</f>
        <v>#REF!</v>
      </c>
      <c r="I56" s="22"/>
      <c r="J56" s="22"/>
      <c r="K56" s="22"/>
      <c r="L56" s="22" t="e">
        <f t="shared" si="1"/>
        <v>#REF!</v>
      </c>
      <c r="M56" s="31"/>
    </row>
    <row r="57" spans="2:13" ht="21.6" customHeight="1">
      <c r="B57" s="10" t="s">
        <v>309</v>
      </c>
      <c r="C57" s="8" t="s">
        <v>183</v>
      </c>
      <c r="D57" s="8" t="s">
        <v>206</v>
      </c>
      <c r="E57" s="8" t="s">
        <v>207</v>
      </c>
      <c r="F57" s="18" t="s">
        <v>203</v>
      </c>
      <c r="G57" s="16">
        <v>33</v>
      </c>
      <c r="H57" s="22" t="e">
        <f>ROUNDDOWN(#REF!*옵션!$D$11, 0)</f>
        <v>#REF!</v>
      </c>
      <c r="I57" s="22"/>
      <c r="J57" s="22"/>
      <c r="K57" s="22"/>
      <c r="L57" s="22" t="e">
        <f t="shared" si="1"/>
        <v>#REF!</v>
      </c>
      <c r="M57" s="31"/>
    </row>
    <row r="58" spans="2:13" ht="21.6" customHeight="1">
      <c r="B58" s="10" t="s">
        <v>310</v>
      </c>
      <c r="C58" s="8" t="s">
        <v>183</v>
      </c>
      <c r="D58" s="8" t="s">
        <v>208</v>
      </c>
      <c r="E58" s="8" t="s">
        <v>209</v>
      </c>
      <c r="F58" s="18" t="s">
        <v>132</v>
      </c>
      <c r="G58" s="16">
        <v>34</v>
      </c>
      <c r="H58" s="22" t="e">
        <f>ROUNDDOWN(#REF!*옵션!$D$11, 0)</f>
        <v>#REF!</v>
      </c>
      <c r="I58" s="22"/>
      <c r="J58" s="22"/>
      <c r="K58" s="22"/>
      <c r="L58" s="22" t="e">
        <f t="shared" si="1"/>
        <v>#REF!</v>
      </c>
      <c r="M58" s="31"/>
    </row>
    <row r="59" spans="2:13" ht="21.6" customHeight="1">
      <c r="B59" s="10" t="s">
        <v>311</v>
      </c>
      <c r="C59" s="8" t="s">
        <v>183</v>
      </c>
      <c r="D59" s="8" t="s">
        <v>210</v>
      </c>
      <c r="E59" s="8" t="s">
        <v>211</v>
      </c>
      <c r="F59" s="18" t="s">
        <v>132</v>
      </c>
      <c r="G59" s="16">
        <v>33</v>
      </c>
      <c r="H59" s="22" t="e">
        <f>ROUNDDOWN(#REF!*옵션!$D$11, 0)</f>
        <v>#REF!</v>
      </c>
      <c r="I59" s="22"/>
      <c r="J59" s="22"/>
      <c r="K59" s="22"/>
      <c r="L59" s="22" t="e">
        <f t="shared" si="1"/>
        <v>#REF!</v>
      </c>
      <c r="M59" s="31"/>
    </row>
    <row r="60" spans="2:13" ht="21.6" customHeight="1">
      <c r="B60" s="10" t="s">
        <v>312</v>
      </c>
      <c r="C60" s="8" t="s">
        <v>183</v>
      </c>
      <c r="D60" s="8" t="s">
        <v>212</v>
      </c>
      <c r="E60" s="8" t="s">
        <v>213</v>
      </c>
      <c r="F60" s="18" t="s">
        <v>132</v>
      </c>
      <c r="G60" s="16">
        <v>6</v>
      </c>
      <c r="H60" s="22" t="e">
        <f>ROUNDDOWN(#REF!*옵션!$D$11, 0)</f>
        <v>#REF!</v>
      </c>
      <c r="I60" s="22"/>
      <c r="J60" s="22"/>
      <c r="K60" s="22"/>
      <c r="L60" s="22" t="e">
        <f t="shared" si="1"/>
        <v>#REF!</v>
      </c>
      <c r="M60" s="31"/>
    </row>
    <row r="61" spans="2:13" ht="21.6" customHeight="1">
      <c r="B61" s="10" t="s">
        <v>313</v>
      </c>
      <c r="C61" s="8" t="s">
        <v>183</v>
      </c>
      <c r="D61" s="8" t="s">
        <v>212</v>
      </c>
      <c r="E61" s="8" t="s">
        <v>214</v>
      </c>
      <c r="F61" s="18" t="s">
        <v>132</v>
      </c>
      <c r="G61" s="16">
        <v>10</v>
      </c>
      <c r="H61" s="22" t="e">
        <f>ROUNDDOWN(#REF!*옵션!$D$11, 0)</f>
        <v>#REF!</v>
      </c>
      <c r="I61" s="22"/>
      <c r="J61" s="22"/>
      <c r="K61" s="22"/>
      <c r="L61" s="22" t="e">
        <f t="shared" si="1"/>
        <v>#REF!</v>
      </c>
      <c r="M61" s="31"/>
    </row>
    <row r="62" spans="2:13" ht="21.6" customHeight="1">
      <c r="B62" s="10" t="s">
        <v>314</v>
      </c>
      <c r="C62" s="8" t="s">
        <v>183</v>
      </c>
      <c r="D62" s="8" t="s">
        <v>215</v>
      </c>
      <c r="E62" s="8" t="s">
        <v>216</v>
      </c>
      <c r="F62" s="18" t="s">
        <v>132</v>
      </c>
      <c r="G62" s="16">
        <v>5</v>
      </c>
      <c r="H62" s="22" t="e">
        <f>ROUNDDOWN(#REF!*옵션!$D$11, 0)</f>
        <v>#REF!</v>
      </c>
      <c r="I62" s="22"/>
      <c r="J62" s="22"/>
      <c r="K62" s="22"/>
      <c r="L62" s="22" t="e">
        <f t="shared" si="1"/>
        <v>#REF!</v>
      </c>
      <c r="M62" s="31"/>
    </row>
    <row r="63" spans="2:13" ht="21.6" customHeight="1">
      <c r="B63" s="10" t="s">
        <v>315</v>
      </c>
      <c r="C63" s="8" t="s">
        <v>183</v>
      </c>
      <c r="D63" s="8" t="s">
        <v>217</v>
      </c>
      <c r="E63" s="8" t="s">
        <v>218</v>
      </c>
      <c r="F63" s="18" t="s">
        <v>132</v>
      </c>
      <c r="G63" s="16">
        <v>11</v>
      </c>
      <c r="H63" s="22" t="e">
        <f>ROUNDDOWN(#REF!*옵션!$D$11, 0)</f>
        <v>#REF!</v>
      </c>
      <c r="I63" s="22"/>
      <c r="J63" s="22"/>
      <c r="K63" s="22"/>
      <c r="L63" s="22" t="e">
        <f t="shared" si="1"/>
        <v>#REF!</v>
      </c>
      <c r="M63" s="31"/>
    </row>
    <row r="64" spans="2:13" ht="21.6" customHeight="1">
      <c r="B64" s="10" t="s">
        <v>316</v>
      </c>
      <c r="C64" s="8" t="s">
        <v>183</v>
      </c>
      <c r="D64" s="8" t="s">
        <v>219</v>
      </c>
      <c r="E64" s="8" t="s">
        <v>220</v>
      </c>
      <c r="F64" s="18" t="s">
        <v>203</v>
      </c>
      <c r="G64" s="16">
        <v>3</v>
      </c>
      <c r="H64" s="22" t="e">
        <f>ROUNDDOWN(#REF!*옵션!$D$11, 0)</f>
        <v>#REF!</v>
      </c>
      <c r="I64" s="22"/>
      <c r="J64" s="22"/>
      <c r="K64" s="22"/>
      <c r="L64" s="22" t="e">
        <f t="shared" si="1"/>
        <v>#REF!</v>
      </c>
      <c r="M64" s="31"/>
    </row>
    <row r="65" spans="2:13" ht="21.6" customHeight="1">
      <c r="B65" s="10" t="s">
        <v>317</v>
      </c>
      <c r="C65" s="8" t="s">
        <v>183</v>
      </c>
      <c r="D65" s="8" t="s">
        <v>221</v>
      </c>
      <c r="E65" s="8" t="s">
        <v>222</v>
      </c>
      <c r="F65" s="18" t="s">
        <v>203</v>
      </c>
      <c r="G65" s="16">
        <v>1</v>
      </c>
      <c r="H65" s="22" t="e">
        <f>ROUNDDOWN(#REF!*옵션!$D$11, 0)</f>
        <v>#REF!</v>
      </c>
      <c r="I65" s="22"/>
      <c r="J65" s="22"/>
      <c r="K65" s="22"/>
      <c r="L65" s="22" t="e">
        <f t="shared" si="1"/>
        <v>#REF!</v>
      </c>
      <c r="M65" s="31"/>
    </row>
    <row r="66" spans="2:13" ht="21.6" customHeight="1">
      <c r="B66" s="10" t="s">
        <v>318</v>
      </c>
      <c r="C66" s="8" t="s">
        <v>183</v>
      </c>
      <c r="D66" s="8" t="s">
        <v>223</v>
      </c>
      <c r="E66" s="8" t="s">
        <v>224</v>
      </c>
      <c r="F66" s="18" t="s">
        <v>203</v>
      </c>
      <c r="G66" s="16">
        <v>8</v>
      </c>
      <c r="H66" s="22" t="e">
        <f>ROUNDDOWN(#REF!*옵션!$D$11, 0)</f>
        <v>#REF!</v>
      </c>
      <c r="I66" s="22"/>
      <c r="J66" s="22"/>
      <c r="K66" s="22"/>
      <c r="L66" s="22" t="e">
        <f t="shared" si="1"/>
        <v>#REF!</v>
      </c>
      <c r="M66" s="31"/>
    </row>
    <row r="67" spans="2:13" ht="21.6" customHeight="1">
      <c r="B67" s="10" t="s">
        <v>319</v>
      </c>
      <c r="C67" s="8" t="s">
        <v>183</v>
      </c>
      <c r="D67" s="8" t="s">
        <v>225</v>
      </c>
      <c r="E67" s="8" t="s">
        <v>226</v>
      </c>
      <c r="F67" s="18" t="s">
        <v>203</v>
      </c>
      <c r="G67" s="16">
        <v>8</v>
      </c>
      <c r="H67" s="22" t="e">
        <f>ROUNDDOWN(#REF!*옵션!$D$11, 0)</f>
        <v>#REF!</v>
      </c>
      <c r="I67" s="22"/>
      <c r="J67" s="22"/>
      <c r="K67" s="22"/>
      <c r="L67" s="22" t="e">
        <f t="shared" si="1"/>
        <v>#REF!</v>
      </c>
      <c r="M67" s="31"/>
    </row>
    <row r="68" spans="2:13" ht="21.6" customHeight="1">
      <c r="B68" s="10" t="s">
        <v>320</v>
      </c>
      <c r="C68" s="8" t="s">
        <v>183</v>
      </c>
      <c r="D68" s="8" t="s">
        <v>227</v>
      </c>
      <c r="E68" s="8" t="s">
        <v>228</v>
      </c>
      <c r="F68" s="18" t="s">
        <v>203</v>
      </c>
      <c r="G68" s="16">
        <v>5</v>
      </c>
      <c r="H68" s="22" t="e">
        <f>ROUNDDOWN(#REF!*옵션!$D$11, 0)</f>
        <v>#REF!</v>
      </c>
      <c r="I68" s="22"/>
      <c r="J68" s="22"/>
      <c r="K68" s="22"/>
      <c r="L68" s="22" t="e">
        <f t="shared" ref="L68:L80" si="2">SUM(H68,I68,J68)</f>
        <v>#REF!</v>
      </c>
      <c r="M68" s="31"/>
    </row>
    <row r="69" spans="2:13" ht="21.6" customHeight="1">
      <c r="B69" s="10" t="s">
        <v>321</v>
      </c>
      <c r="C69" s="8" t="s">
        <v>183</v>
      </c>
      <c r="D69" s="8" t="s">
        <v>229</v>
      </c>
      <c r="E69" s="8" t="s">
        <v>230</v>
      </c>
      <c r="F69" s="18" t="s">
        <v>203</v>
      </c>
      <c r="G69" s="16">
        <v>12</v>
      </c>
      <c r="H69" s="22" t="e">
        <f>ROUNDDOWN(#REF!*옵션!$D$11, 0)</f>
        <v>#REF!</v>
      </c>
      <c r="I69" s="22"/>
      <c r="J69" s="22"/>
      <c r="K69" s="22"/>
      <c r="L69" s="22" t="e">
        <f t="shared" si="2"/>
        <v>#REF!</v>
      </c>
      <c r="M69" s="31"/>
    </row>
    <row r="70" spans="2:13" ht="21.6" customHeight="1">
      <c r="B70" s="10" t="s">
        <v>322</v>
      </c>
      <c r="C70" s="8" t="s">
        <v>183</v>
      </c>
      <c r="D70" s="8" t="s">
        <v>231</v>
      </c>
      <c r="E70" s="8" t="s">
        <v>232</v>
      </c>
      <c r="F70" s="18" t="s">
        <v>203</v>
      </c>
      <c r="G70" s="16">
        <v>1</v>
      </c>
      <c r="H70" s="22" t="e">
        <f>ROUNDDOWN(#REF!*옵션!$D$11, 0)</f>
        <v>#REF!</v>
      </c>
      <c r="I70" s="22"/>
      <c r="J70" s="22"/>
      <c r="K70" s="22"/>
      <c r="L70" s="22" t="e">
        <f t="shared" si="2"/>
        <v>#REF!</v>
      </c>
      <c r="M70" s="31"/>
    </row>
    <row r="71" spans="2:13" ht="21.6" customHeight="1">
      <c r="B71" s="10" t="s">
        <v>323</v>
      </c>
      <c r="C71" s="8" t="s">
        <v>183</v>
      </c>
      <c r="D71" s="8" t="s">
        <v>175</v>
      </c>
      <c r="E71" s="8" t="s">
        <v>233</v>
      </c>
      <c r="F71" s="18" t="s">
        <v>132</v>
      </c>
      <c r="G71" s="16">
        <v>336</v>
      </c>
      <c r="H71" s="22" t="e">
        <f>ROUNDDOWN(#REF!*옵션!$D$11, 0)</f>
        <v>#REF!</v>
      </c>
      <c r="I71" s="22"/>
      <c r="J71" s="22"/>
      <c r="K71" s="22"/>
      <c r="L71" s="22" t="e">
        <f t="shared" si="2"/>
        <v>#REF!</v>
      </c>
      <c r="M71" s="31"/>
    </row>
    <row r="72" spans="2:13" ht="21.6" customHeight="1">
      <c r="B72" s="10" t="s">
        <v>324</v>
      </c>
      <c r="C72" s="8" t="s">
        <v>183</v>
      </c>
      <c r="D72" s="8" t="s">
        <v>175</v>
      </c>
      <c r="E72" s="8" t="s">
        <v>234</v>
      </c>
      <c r="F72" s="18" t="s">
        <v>132</v>
      </c>
      <c r="G72" s="16">
        <v>4</v>
      </c>
      <c r="H72" s="22" t="e">
        <f>ROUNDDOWN(#REF!*옵션!$D$11, 0)</f>
        <v>#REF!</v>
      </c>
      <c r="I72" s="22"/>
      <c r="J72" s="22"/>
      <c r="K72" s="22"/>
      <c r="L72" s="22" t="e">
        <f t="shared" si="2"/>
        <v>#REF!</v>
      </c>
      <c r="M72" s="31"/>
    </row>
    <row r="73" spans="2:13" ht="21.6" customHeight="1">
      <c r="B73" s="10" t="s">
        <v>325</v>
      </c>
      <c r="C73" s="8" t="s">
        <v>183</v>
      </c>
      <c r="D73" s="8" t="s">
        <v>175</v>
      </c>
      <c r="E73" s="8" t="s">
        <v>235</v>
      </c>
      <c r="F73" s="18" t="s">
        <v>132</v>
      </c>
      <c r="G73" s="16">
        <v>6</v>
      </c>
      <c r="H73" s="22" t="e">
        <f>ROUNDDOWN(#REF!*옵션!$D$11, 0)</f>
        <v>#REF!</v>
      </c>
      <c r="I73" s="22"/>
      <c r="J73" s="22"/>
      <c r="K73" s="22"/>
      <c r="L73" s="22" t="e">
        <f t="shared" si="2"/>
        <v>#REF!</v>
      </c>
      <c r="M73" s="31"/>
    </row>
    <row r="74" spans="2:13" ht="21.6" customHeight="1">
      <c r="B74" s="10" t="s">
        <v>326</v>
      </c>
      <c r="C74" s="8" t="s">
        <v>183</v>
      </c>
      <c r="D74" s="8" t="s">
        <v>236</v>
      </c>
      <c r="E74" s="8" t="s">
        <v>237</v>
      </c>
      <c r="F74" s="18" t="s">
        <v>238</v>
      </c>
      <c r="G74" s="16">
        <v>112</v>
      </c>
      <c r="H74" s="22" t="e">
        <f>ROUNDDOWN(#REF!*옵션!$D$11, 0)</f>
        <v>#REF!</v>
      </c>
      <c r="I74" s="22"/>
      <c r="J74" s="22"/>
      <c r="K74" s="22"/>
      <c r="L74" s="22" t="e">
        <f t="shared" si="2"/>
        <v>#REF!</v>
      </c>
      <c r="M74" s="31"/>
    </row>
    <row r="75" spans="2:13" ht="21.6" customHeight="1">
      <c r="B75" s="10" t="s">
        <v>327</v>
      </c>
      <c r="C75" s="8" t="s">
        <v>239</v>
      </c>
      <c r="D75" s="8" t="s">
        <v>240</v>
      </c>
      <c r="E75" s="8" t="s">
        <v>241</v>
      </c>
      <c r="F75" s="18" t="s">
        <v>242</v>
      </c>
      <c r="G75" s="16">
        <v>50.4</v>
      </c>
      <c r="H75" s="22" t="e">
        <f>#REF!</f>
        <v>#REF!</v>
      </c>
      <c r="I75" s="22" t="e">
        <f>#REF!</f>
        <v>#REF!</v>
      </c>
      <c r="J75" s="22" t="e">
        <f>#REF!</f>
        <v>#REF!</v>
      </c>
      <c r="K75" s="22"/>
      <c r="L75" s="22" t="e">
        <f t="shared" si="2"/>
        <v>#REF!</v>
      </c>
      <c r="M75" s="31"/>
    </row>
    <row r="76" spans="2:13" ht="21.6" customHeight="1">
      <c r="B76" s="10" t="s">
        <v>328</v>
      </c>
      <c r="C76" s="8" t="s">
        <v>243</v>
      </c>
      <c r="D76" s="8" t="s">
        <v>244</v>
      </c>
      <c r="E76" s="8" t="s">
        <v>245</v>
      </c>
      <c r="F76" s="18" t="s">
        <v>246</v>
      </c>
      <c r="G76" s="16">
        <v>113.6001</v>
      </c>
      <c r="H76" s="22"/>
      <c r="I76" s="22" t="e">
        <f>ROUNDDOWN(#REF!, 0)</f>
        <v>#REF!</v>
      </c>
      <c r="J76" s="22"/>
      <c r="K76" s="22"/>
      <c r="L76" s="22" t="e">
        <f t="shared" si="2"/>
        <v>#REF!</v>
      </c>
      <c r="M76" s="31"/>
    </row>
    <row r="77" spans="2:13" ht="21.6" customHeight="1">
      <c r="B77" s="10" t="s">
        <v>329</v>
      </c>
      <c r="C77" s="8" t="s">
        <v>247</v>
      </c>
      <c r="D77" s="8" t="s">
        <v>244</v>
      </c>
      <c r="E77" s="8" t="s">
        <v>248</v>
      </c>
      <c r="F77" s="18" t="s">
        <v>246</v>
      </c>
      <c r="G77" s="16">
        <v>0.45300000000000001</v>
      </c>
      <c r="H77" s="22"/>
      <c r="I77" s="22" t="e">
        <f>ROUNDDOWN(#REF!, 0)</f>
        <v>#REF!</v>
      </c>
      <c r="J77" s="22"/>
      <c r="K77" s="22"/>
      <c r="L77" s="22" t="e">
        <f t="shared" si="2"/>
        <v>#REF!</v>
      </c>
      <c r="M77" s="31"/>
    </row>
    <row r="78" spans="2:13" ht="21.6" customHeight="1">
      <c r="B78" s="10" t="s">
        <v>330</v>
      </c>
      <c r="C78" s="8" t="s">
        <v>249</v>
      </c>
      <c r="D78" s="8" t="s">
        <v>244</v>
      </c>
      <c r="E78" s="8" t="s">
        <v>250</v>
      </c>
      <c r="F78" s="18" t="s">
        <v>246</v>
      </c>
      <c r="G78" s="16">
        <v>3.8</v>
      </c>
      <c r="H78" s="22"/>
      <c r="I78" s="22" t="e">
        <f>ROUNDDOWN(#REF!, 0)</f>
        <v>#REF!</v>
      </c>
      <c r="J78" s="22"/>
      <c r="K78" s="22"/>
      <c r="L78" s="22" t="e">
        <f t="shared" si="2"/>
        <v>#REF!</v>
      </c>
      <c r="M78" s="31"/>
    </row>
    <row r="79" spans="2:13" ht="21.6" customHeight="1">
      <c r="B79" s="10" t="s">
        <v>331</v>
      </c>
      <c r="C79" s="8" t="s">
        <v>251</v>
      </c>
      <c r="D79" s="8" t="s">
        <v>244</v>
      </c>
      <c r="E79" s="8" t="s">
        <v>252</v>
      </c>
      <c r="F79" s="18" t="s">
        <v>246</v>
      </c>
      <c r="G79" s="16">
        <v>5.5999999999999999E-3</v>
      </c>
      <c r="H79" s="22"/>
      <c r="I79" s="22" t="e">
        <f>ROUNDDOWN(#REF!, 0)</f>
        <v>#REF!</v>
      </c>
      <c r="J79" s="22"/>
      <c r="K79" s="22"/>
      <c r="L79" s="22" t="e">
        <f t="shared" si="2"/>
        <v>#REF!</v>
      </c>
      <c r="M79" s="31"/>
    </row>
    <row r="80" spans="2:13" ht="21.6" customHeight="1">
      <c r="B80" s="10" t="s">
        <v>332</v>
      </c>
      <c r="C80" s="8" t="s">
        <v>253</v>
      </c>
      <c r="D80" s="8" t="s">
        <v>244</v>
      </c>
      <c r="E80" s="8" t="s">
        <v>254</v>
      </c>
      <c r="F80" s="18" t="s">
        <v>246</v>
      </c>
      <c r="G80" s="16">
        <v>0.28799999999999998</v>
      </c>
      <c r="H80" s="22"/>
      <c r="I80" s="22" t="e">
        <f>ROUNDDOWN(#REF!, 0)</f>
        <v>#REF!</v>
      </c>
      <c r="J80" s="22"/>
      <c r="K80" s="22"/>
      <c r="L80" s="22" t="e">
        <f t="shared" si="2"/>
        <v>#REF!</v>
      </c>
      <c r="M80" s="31"/>
    </row>
    <row r="81" spans="3:13" ht="21.6" customHeight="1">
      <c r="C81" s="8"/>
      <c r="D81" s="8"/>
      <c r="E81" s="8"/>
      <c r="F81" s="18"/>
      <c r="G81" s="16"/>
      <c r="H81" s="22"/>
      <c r="I81" s="22"/>
      <c r="J81" s="22"/>
      <c r="K81" s="22"/>
      <c r="L81" s="22"/>
      <c r="M81" s="31"/>
    </row>
    <row r="82" spans="3:13" ht="21.6" customHeight="1">
      <c r="C82" s="32"/>
      <c r="D82" s="32"/>
      <c r="E82" s="32"/>
      <c r="G82" s="33"/>
    </row>
    <row r="83" spans="3:13" ht="21.6" customHeight="1">
      <c r="C83" s="32"/>
      <c r="D83" s="32"/>
      <c r="E83" s="32"/>
      <c r="G83" s="33"/>
    </row>
  </sheetData>
  <mergeCells count="13">
    <mergeCell ref="C1:H1"/>
    <mergeCell ref="C2:C3"/>
    <mergeCell ref="D2:D3"/>
    <mergeCell ref="E2:E3"/>
    <mergeCell ref="F2:F3"/>
    <mergeCell ref="G2:G3"/>
    <mergeCell ref="H2:H3"/>
    <mergeCell ref="L2:L3"/>
    <mergeCell ref="M2:M3"/>
    <mergeCell ref="K2:K3"/>
    <mergeCell ref="K1:L1"/>
    <mergeCell ref="I2:I3"/>
    <mergeCell ref="J2:J3"/>
  </mergeCells>
  <phoneticPr fontId="4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Zeros="0" workbookViewId="0">
      <selection activeCell="D4" sqref="D2:Q4"/>
    </sheetView>
  </sheetViews>
  <sheetFormatPr defaultRowHeight="13.5"/>
  <cols>
    <col min="1" max="1" width="36.109375" style="1" customWidth="1"/>
    <col min="2" max="2" width="15.109375" style="13" bestFit="1" customWidth="1"/>
    <col min="3" max="6" width="15.109375" style="13" customWidth="1"/>
    <col min="7" max="7" width="8.6640625" style="2" customWidth="1"/>
    <col min="8" max="8" width="8.77734375" style="2" customWidth="1"/>
    <col min="9" max="16384" width="8.88671875" style="2"/>
  </cols>
  <sheetData>
    <row r="1" spans="1:13" ht="14.25" thickBot="1">
      <c r="A1" s="25" t="s">
        <v>3</v>
      </c>
      <c r="B1" s="26" t="s">
        <v>7</v>
      </c>
      <c r="C1" s="26" t="s">
        <v>5</v>
      </c>
      <c r="D1" s="26" t="s">
        <v>6</v>
      </c>
      <c r="E1" s="26" t="s">
        <v>44</v>
      </c>
      <c r="F1" s="27" t="s">
        <v>8</v>
      </c>
      <c r="H1" s="24"/>
    </row>
    <row r="2" spans="1:13">
      <c r="A2" s="5" t="s">
        <v>9</v>
      </c>
      <c r="B2" s="21">
        <f>총괄표!I29</f>
        <v>0</v>
      </c>
      <c r="C2" s="21">
        <f>총괄표!L29</f>
        <v>0</v>
      </c>
      <c r="D2" s="21">
        <f>총괄표!N29</f>
        <v>0</v>
      </c>
      <c r="E2" s="21"/>
      <c r="F2" s="21">
        <f>SUM(B2,C2,D2)</f>
        <v>0</v>
      </c>
    </row>
    <row r="3" spans="1:13">
      <c r="A3" s="3" t="s">
        <v>62</v>
      </c>
      <c r="B3" s="22"/>
      <c r="C3" s="22"/>
      <c r="D3" s="22"/>
      <c r="E3" s="22"/>
      <c r="F3" s="21">
        <f>SUM(B3,C3,D3)</f>
        <v>0</v>
      </c>
      <c r="H3" s="565" t="s">
        <v>76</v>
      </c>
      <c r="I3" s="566"/>
      <c r="J3" s="566"/>
      <c r="K3" s="566"/>
      <c r="L3" s="566"/>
      <c r="M3" s="567"/>
    </row>
    <row r="4" spans="1:13">
      <c r="A4" s="3" t="s">
        <v>3</v>
      </c>
      <c r="B4" s="22"/>
      <c r="C4" s="22"/>
      <c r="D4" s="22"/>
      <c r="E4" s="22"/>
      <c r="F4" s="22"/>
      <c r="H4" s="568"/>
      <c r="I4" s="569"/>
      <c r="J4" s="569"/>
      <c r="K4" s="569"/>
      <c r="L4" s="569"/>
      <c r="M4" s="570"/>
    </row>
    <row r="5" spans="1:13">
      <c r="A5" s="3" t="s">
        <v>3</v>
      </c>
      <c r="B5" s="22"/>
      <c r="C5" s="22" t="s">
        <v>4</v>
      </c>
      <c r="D5" s="22"/>
      <c r="E5" s="22"/>
      <c r="F5" s="22"/>
    </row>
    <row r="6" spans="1:13">
      <c r="A6" s="3" t="s">
        <v>3</v>
      </c>
      <c r="B6" s="22"/>
      <c r="C6" s="22"/>
      <c r="D6" s="22"/>
      <c r="E6" s="22"/>
      <c r="F6" s="22"/>
      <c r="H6" s="559" t="s">
        <v>77</v>
      </c>
      <c r="I6" s="560"/>
      <c r="J6" s="560"/>
      <c r="K6" s="560"/>
      <c r="L6" s="560"/>
      <c r="M6" s="561"/>
    </row>
    <row r="7" spans="1:13">
      <c r="A7" s="3"/>
      <c r="B7" s="22"/>
      <c r="C7" s="22"/>
      <c r="D7" s="22"/>
      <c r="E7" s="22"/>
      <c r="F7" s="22"/>
      <c r="H7" s="562"/>
      <c r="I7" s="563"/>
      <c r="J7" s="563"/>
      <c r="K7" s="563"/>
      <c r="L7" s="563"/>
      <c r="M7" s="564"/>
    </row>
    <row r="8" spans="1:13">
      <c r="A8" s="3"/>
      <c r="B8" s="22"/>
      <c r="C8" s="22"/>
      <c r="D8" s="22"/>
      <c r="E8" s="22"/>
      <c r="F8" s="22"/>
    </row>
    <row r="9" spans="1:13" ht="14.25" thickBot="1">
      <c r="B9" s="29"/>
      <c r="C9" s="29"/>
      <c r="D9" s="29"/>
      <c r="E9" s="29"/>
      <c r="F9" s="29"/>
      <c r="H9" s="559" t="s">
        <v>78</v>
      </c>
      <c r="I9" s="560"/>
      <c r="J9" s="560"/>
      <c r="K9" s="560"/>
      <c r="L9" s="560"/>
      <c r="M9" s="561"/>
    </row>
    <row r="10" spans="1:13" ht="14.25" thickBot="1">
      <c r="A10" s="25"/>
      <c r="B10" s="26" t="s">
        <v>11</v>
      </c>
      <c r="C10" s="26" t="s">
        <v>13</v>
      </c>
      <c r="D10" s="26" t="s">
        <v>60</v>
      </c>
      <c r="E10" s="26" t="s">
        <v>71</v>
      </c>
      <c r="F10" s="27"/>
      <c r="H10" s="562"/>
      <c r="I10" s="563"/>
      <c r="J10" s="563"/>
      <c r="K10" s="563"/>
      <c r="L10" s="563"/>
      <c r="M10" s="564"/>
    </row>
    <row r="11" spans="1:13">
      <c r="A11" s="5" t="s">
        <v>72</v>
      </c>
      <c r="B11" s="14">
        <v>100</v>
      </c>
      <c r="C11" s="14">
        <v>1</v>
      </c>
      <c r="D11" s="14">
        <f>$B$11/100</f>
        <v>1</v>
      </c>
      <c r="E11" s="14"/>
      <c r="F11" s="14"/>
    </row>
    <row r="12" spans="1:13">
      <c r="A12" s="3" t="s">
        <v>73</v>
      </c>
      <c r="B12" s="15">
        <v>100</v>
      </c>
      <c r="C12" s="15">
        <v>1</v>
      </c>
      <c r="D12" s="14">
        <f>$B$12/100</f>
        <v>1</v>
      </c>
      <c r="E12" s="15">
        <v>2</v>
      </c>
      <c r="F12" s="15"/>
      <c r="H12" s="559" t="s">
        <v>79</v>
      </c>
      <c r="I12" s="560"/>
      <c r="J12" s="560"/>
      <c r="K12" s="560"/>
      <c r="L12" s="560"/>
      <c r="M12" s="561"/>
    </row>
    <row r="13" spans="1:13">
      <c r="A13" s="3" t="s">
        <v>74</v>
      </c>
      <c r="B13" s="15">
        <v>100</v>
      </c>
      <c r="C13" s="15">
        <v>1</v>
      </c>
      <c r="D13" s="14">
        <f>$B$13/100</f>
        <v>1</v>
      </c>
      <c r="E13" s="15">
        <v>5</v>
      </c>
      <c r="F13" s="15"/>
      <c r="H13" s="562"/>
      <c r="I13" s="563"/>
      <c r="J13" s="563"/>
      <c r="K13" s="563"/>
      <c r="L13" s="563"/>
      <c r="M13" s="564"/>
    </row>
    <row r="14" spans="1:13">
      <c r="A14" s="3"/>
      <c r="B14" s="15"/>
      <c r="C14" s="15"/>
      <c r="D14" s="15"/>
      <c r="E14" s="15"/>
      <c r="F14" s="15"/>
    </row>
    <row r="15" spans="1:13">
      <c r="A15" s="3"/>
      <c r="B15" s="15"/>
      <c r="C15" s="15"/>
      <c r="D15" s="15"/>
      <c r="E15" s="15"/>
      <c r="F15" s="15"/>
    </row>
    <row r="16" spans="1:13">
      <c r="A16" s="3"/>
      <c r="B16" s="15"/>
      <c r="C16" s="15"/>
      <c r="D16" s="15"/>
      <c r="E16" s="15"/>
      <c r="F16" s="15"/>
    </row>
    <row r="17" spans="1:6">
      <c r="A17" s="3"/>
      <c r="B17" s="15"/>
      <c r="C17" s="15"/>
      <c r="D17" s="15"/>
      <c r="E17" s="15"/>
      <c r="F17" s="15"/>
    </row>
    <row r="18" spans="1:6">
      <c r="A18" s="3" t="s">
        <v>2</v>
      </c>
      <c r="B18" s="15"/>
      <c r="C18" s="15"/>
      <c r="D18" s="15"/>
      <c r="E18" s="15"/>
      <c r="F18" s="15"/>
    </row>
    <row r="19" spans="1:6" ht="14.25" thickBot="1">
      <c r="A19" s="4" t="s">
        <v>4</v>
      </c>
      <c r="B19" s="28"/>
      <c r="C19" s="28"/>
      <c r="D19" s="28"/>
      <c r="E19" s="28"/>
      <c r="F19" s="28"/>
    </row>
    <row r="20" spans="1:6" ht="14.25" thickBot="1">
      <c r="A20" s="25" t="s">
        <v>54</v>
      </c>
      <c r="B20" s="26" t="s">
        <v>11</v>
      </c>
      <c r="C20" s="26"/>
      <c r="D20" s="26" t="s">
        <v>60</v>
      </c>
      <c r="E20" s="26"/>
      <c r="F20" s="27"/>
    </row>
    <row r="21" spans="1:6">
      <c r="A21" s="5" t="s">
        <v>55</v>
      </c>
      <c r="B21" s="14">
        <f>B11</f>
        <v>100</v>
      </c>
      <c r="C21" s="14"/>
      <c r="D21" s="14">
        <f>$B$21/100</f>
        <v>1</v>
      </c>
      <c r="E21" s="14"/>
      <c r="F21" s="14"/>
    </row>
    <row r="22" spans="1:6">
      <c r="A22" s="3" t="s">
        <v>56</v>
      </c>
      <c r="B22" s="15">
        <f>B11</f>
        <v>100</v>
      </c>
      <c r="C22" s="14"/>
      <c r="D22" s="14">
        <f>$B$22/100</f>
        <v>1</v>
      </c>
      <c r="E22" s="15"/>
      <c r="F22" s="15"/>
    </row>
    <row r="23" spans="1:6">
      <c r="A23" s="3" t="s">
        <v>59</v>
      </c>
      <c r="B23" s="15">
        <f>B11</f>
        <v>100</v>
      </c>
      <c r="C23" s="14"/>
      <c r="D23" s="14">
        <f>$B$23/100</f>
        <v>1</v>
      </c>
      <c r="E23" s="15"/>
      <c r="F23" s="15"/>
    </row>
    <row r="24" spans="1:6">
      <c r="A24" s="3" t="s">
        <v>57</v>
      </c>
      <c r="B24" s="15">
        <f>B11</f>
        <v>100</v>
      </c>
      <c r="C24" s="14"/>
      <c r="D24" s="14">
        <f>$B$24/100</f>
        <v>1</v>
      </c>
      <c r="E24" s="15"/>
      <c r="F24" s="15"/>
    </row>
    <row r="25" spans="1:6">
      <c r="A25" s="3" t="s">
        <v>58</v>
      </c>
      <c r="B25" s="15">
        <f>B11</f>
        <v>100</v>
      </c>
      <c r="C25" s="14"/>
      <c r="D25" s="14">
        <f>$B$25/100</f>
        <v>1</v>
      </c>
      <c r="E25" s="15"/>
      <c r="F25" s="15"/>
    </row>
    <row r="26" spans="1:6">
      <c r="A26" s="3"/>
      <c r="B26" s="15"/>
      <c r="C26" s="15"/>
      <c r="D26" s="15"/>
      <c r="E26" s="15"/>
      <c r="F26" s="15"/>
    </row>
    <row r="27" spans="1:6">
      <c r="A27" s="3"/>
      <c r="B27" s="15"/>
      <c r="C27" s="15"/>
      <c r="D27" s="15"/>
      <c r="E27" s="15"/>
      <c r="F27" s="15"/>
    </row>
    <row r="28" spans="1:6">
      <c r="A28" s="3"/>
      <c r="B28" s="15"/>
      <c r="C28" s="15"/>
      <c r="D28" s="15"/>
      <c r="E28" s="15"/>
      <c r="F28" s="15"/>
    </row>
    <row r="29" spans="1:6" ht="14.25" customHeight="1" thickBot="1">
      <c r="A29" s="4"/>
      <c r="B29" s="28"/>
      <c r="C29" s="28"/>
      <c r="D29" s="28"/>
      <c r="E29" s="28"/>
      <c r="F29" s="28"/>
    </row>
    <row r="30" spans="1:6" ht="14.25" customHeight="1" thickBot="1">
      <c r="A30" s="25" t="s">
        <v>64</v>
      </c>
      <c r="B30" s="26" t="s">
        <v>65</v>
      </c>
      <c r="C30" s="26" t="s">
        <v>66</v>
      </c>
      <c r="D30" s="26" t="s">
        <v>67</v>
      </c>
      <c r="E30" s="26"/>
      <c r="F30" s="27"/>
    </row>
    <row r="31" spans="1:6">
      <c r="A31" s="5" t="s">
        <v>68</v>
      </c>
      <c r="B31" s="14">
        <v>15</v>
      </c>
      <c r="C31" s="14">
        <v>15</v>
      </c>
      <c r="D31" s="14">
        <v>20</v>
      </c>
      <c r="E31" s="14"/>
      <c r="F31" s="14"/>
    </row>
    <row r="32" spans="1:6">
      <c r="A32" s="5" t="s">
        <v>63</v>
      </c>
      <c r="B32" s="15">
        <v>40</v>
      </c>
      <c r="C32" s="15">
        <v>40</v>
      </c>
      <c r="D32" s="15">
        <v>40</v>
      </c>
      <c r="E32" s="15"/>
      <c r="F32" s="15"/>
    </row>
    <row r="33" spans="1:13">
      <c r="A33" s="3" t="s">
        <v>14</v>
      </c>
      <c r="B33" s="15">
        <v>2</v>
      </c>
      <c r="C33" s="15"/>
      <c r="D33" s="15"/>
      <c r="E33" s="15"/>
      <c r="F33" s="15"/>
      <c r="H33" s="559" t="s">
        <v>743</v>
      </c>
      <c r="I33" s="560"/>
      <c r="J33" s="560"/>
      <c r="K33" s="560"/>
      <c r="L33" s="560"/>
      <c r="M33" s="561"/>
    </row>
    <row r="34" spans="1:13">
      <c r="A34" s="3" t="s">
        <v>15</v>
      </c>
      <c r="B34" s="15"/>
      <c r="C34" s="15"/>
      <c r="D34" s="15"/>
      <c r="E34" s="15"/>
      <c r="F34" s="15"/>
      <c r="H34" s="562"/>
      <c r="I34" s="563"/>
      <c r="J34" s="563"/>
      <c r="K34" s="563"/>
      <c r="L34" s="563"/>
      <c r="M34" s="564"/>
    </row>
    <row r="35" spans="1:13">
      <c r="A35" s="3" t="s">
        <v>16</v>
      </c>
      <c r="B35" s="15">
        <v>2</v>
      </c>
      <c r="C35" s="15"/>
      <c r="D35" s="15"/>
      <c r="E35" s="15"/>
      <c r="F35" s="15"/>
    </row>
    <row r="36" spans="1:13">
      <c r="A36" s="3" t="s">
        <v>17</v>
      </c>
      <c r="B36" s="15">
        <v>3</v>
      </c>
      <c r="C36" s="15"/>
      <c r="D36" s="15"/>
      <c r="E36" s="15"/>
      <c r="F36" s="15"/>
    </row>
    <row r="37" spans="1:13">
      <c r="A37" s="3"/>
      <c r="B37" s="15"/>
      <c r="C37" s="15"/>
      <c r="D37" s="15"/>
      <c r="E37" s="15"/>
      <c r="F37" s="15"/>
    </row>
    <row r="38" spans="1:13">
      <c r="A38" s="3"/>
      <c r="B38" s="15"/>
      <c r="C38" s="15"/>
      <c r="D38" s="15"/>
      <c r="E38" s="15"/>
      <c r="F38" s="15"/>
    </row>
    <row r="39" spans="1:13" ht="14.25" thickBot="1">
      <c r="A39" s="4"/>
      <c r="B39" s="28"/>
      <c r="C39" s="28"/>
      <c r="D39" s="28"/>
      <c r="E39" s="28"/>
      <c r="F39" s="28"/>
    </row>
    <row r="40" spans="1:13" ht="14.25" thickBot="1">
      <c r="A40" s="25" t="s">
        <v>10</v>
      </c>
      <c r="B40" s="26" t="s">
        <v>11</v>
      </c>
      <c r="C40" s="26" t="s">
        <v>12</v>
      </c>
      <c r="D40" s="26"/>
      <c r="E40" s="26"/>
      <c r="F40" s="27"/>
    </row>
    <row r="41" spans="1:13">
      <c r="A41" s="1" t="s">
        <v>80</v>
      </c>
      <c r="B41" s="13">
        <v>100</v>
      </c>
      <c r="C41" s="13">
        <v>0</v>
      </c>
    </row>
    <row r="42" spans="1:13">
      <c r="A42" s="1" t="s">
        <v>81</v>
      </c>
      <c r="B42" s="13">
        <v>100</v>
      </c>
      <c r="C42" s="13">
        <v>0</v>
      </c>
    </row>
    <row r="43" spans="1:13">
      <c r="A43" s="1" t="s">
        <v>82</v>
      </c>
      <c r="B43" s="13">
        <v>100</v>
      </c>
      <c r="C43" s="13">
        <v>0</v>
      </c>
    </row>
    <row r="44" spans="1:13">
      <c r="A44" s="1" t="s">
        <v>83</v>
      </c>
      <c r="B44" s="13">
        <v>100</v>
      </c>
      <c r="C44" s="13">
        <v>0</v>
      </c>
    </row>
  </sheetData>
  <mergeCells count="5">
    <mergeCell ref="H33:M34"/>
    <mergeCell ref="H3:M4"/>
    <mergeCell ref="H6:M7"/>
    <mergeCell ref="H9:M10"/>
    <mergeCell ref="H12:M13"/>
  </mergeCells>
  <phoneticPr fontId="4" type="noConversion"/>
  <printOptions horizontalCentered="1"/>
  <pageMargins left="0.35433070866141736" right="0.35433070866141736" top="0.59055118110236227" bottom="0.59055118110236227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10</vt:i4>
      </vt:variant>
    </vt:vector>
  </HeadingPairs>
  <TitlesOfParts>
    <vt:vector size="19" baseType="lpstr">
      <vt:lpstr>Sheet1</vt:lpstr>
      <vt:lpstr>건축제비율</vt:lpstr>
      <vt:lpstr>원가계산서</vt:lpstr>
      <vt:lpstr>총괄표</vt:lpstr>
      <vt:lpstr>내역서</vt:lpstr>
      <vt:lpstr>일대목차</vt:lpstr>
      <vt:lpstr>일위대가</vt:lpstr>
      <vt:lpstr>합산자재</vt:lpstr>
      <vt:lpstr>옵션</vt:lpstr>
      <vt:lpstr>건축제비율!Print_Area</vt:lpstr>
      <vt:lpstr>내역서!Print_Area</vt:lpstr>
      <vt:lpstr>원가계산서!Print_Area</vt:lpstr>
      <vt:lpstr>일위대가!Print_Area</vt:lpstr>
      <vt:lpstr>총괄표!Print_Area</vt:lpstr>
      <vt:lpstr>내역서!Print_Titles</vt:lpstr>
      <vt:lpstr>일대목차!Print_Titles</vt:lpstr>
      <vt:lpstr>일위대가!Print_Titles</vt:lpstr>
      <vt:lpstr>총괄표!Print_Titles</vt:lpstr>
      <vt:lpstr>합산자재!Print_Titles</vt:lpstr>
    </vt:vector>
  </TitlesOfParts>
  <Company>이지테크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이지테크</dc:creator>
  <cp:lastModifiedBy>SNYOUTH</cp:lastModifiedBy>
  <cp:lastPrinted>2022-07-18T12:41:30Z</cp:lastPrinted>
  <dcterms:created xsi:type="dcterms:W3CDTF">2002-09-09T02:35:17Z</dcterms:created>
  <dcterms:modified xsi:type="dcterms:W3CDTF">2022-07-18T12:47:47Z</dcterms:modified>
</cp:coreProperties>
</file>