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2021. 3월 계약정보공개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계약현황공개!$A$2:$S$2</definedName>
    <definedName name="_xlnm._FilterDatabase" localSheetId="6" hidden="1">대금지급현황!$A$3:$K$3</definedName>
    <definedName name="_xlnm._FilterDatabase" localSheetId="1" hidden="1">용역발주계획!$A$3:$L$6</definedName>
  </definedNames>
  <calcPr calcId="162913"/>
</workbook>
</file>

<file path=xl/calcChain.xml><?xml version="1.0" encoding="utf-8"?>
<calcChain xmlns="http://schemas.openxmlformats.org/spreadsheetml/2006/main">
  <c r="K26" i="6" l="1"/>
  <c r="H26" i="6"/>
  <c r="H25" i="6"/>
  <c r="K25" i="6" s="1"/>
  <c r="H24" i="6"/>
  <c r="H23" i="6"/>
  <c r="H22" i="6"/>
  <c r="H21" i="6"/>
  <c r="H20" i="6"/>
  <c r="H19" i="6"/>
  <c r="K21" i="6" l="1"/>
  <c r="K22" i="6"/>
  <c r="K23" i="6"/>
  <c r="K24" i="6"/>
  <c r="F18" i="6"/>
  <c r="H18" i="6" s="1"/>
  <c r="F17" i="6"/>
  <c r="H17" i="6" s="1"/>
  <c r="F16" i="6"/>
  <c r="F15" i="6"/>
  <c r="F13" i="6"/>
  <c r="F12" i="6"/>
  <c r="F9" i="6"/>
  <c r="F8" i="6"/>
  <c r="F7" i="6"/>
  <c r="F6" i="6"/>
  <c r="F5" i="6"/>
  <c r="F4" i="6"/>
  <c r="K19" i="6" l="1"/>
  <c r="K20" i="6"/>
  <c r="H27" i="6"/>
  <c r="K27" i="6" s="1"/>
  <c r="H28" i="6"/>
  <c r="K28" i="6" s="1"/>
  <c r="H29" i="6"/>
  <c r="H30" i="6"/>
  <c r="K18" i="6"/>
  <c r="K17" i="6"/>
  <c r="H16" i="6"/>
  <c r="K16" i="6" s="1"/>
  <c r="H15" i="6"/>
  <c r="K15" i="6" s="1"/>
  <c r="H14" i="6"/>
  <c r="K14" i="6" s="1"/>
  <c r="H4" i="6"/>
  <c r="K4" i="6" s="1"/>
  <c r="H5" i="6"/>
  <c r="K5" i="6" s="1"/>
  <c r="H6" i="6"/>
  <c r="K6" i="6" s="1"/>
  <c r="H7" i="6"/>
  <c r="K7" i="6" s="1"/>
  <c r="H8" i="6"/>
  <c r="K8" i="6" s="1"/>
  <c r="H9" i="6"/>
  <c r="K9" i="6" s="1"/>
  <c r="H10" i="6"/>
  <c r="K10" i="6" s="1"/>
  <c r="H11" i="6"/>
  <c r="K11" i="6" s="1"/>
  <c r="H12" i="6"/>
  <c r="K12" i="6" s="1"/>
  <c r="H13" i="6"/>
  <c r="K13" i="6" s="1"/>
  <c r="M9" i="4"/>
  <c r="M8" i="4"/>
  <c r="P7" i="4"/>
  <c r="M7" i="4"/>
  <c r="P6" i="4"/>
  <c r="M6" i="4"/>
  <c r="P5" i="4"/>
  <c r="M5" i="4"/>
  <c r="P4" i="4"/>
  <c r="M4" i="4"/>
  <c r="M18" i="4" l="1"/>
  <c r="P18" i="4"/>
  <c r="M19" i="4"/>
  <c r="P19" i="4"/>
  <c r="M20" i="4"/>
  <c r="P20" i="4"/>
  <c r="M10" i="4" l="1"/>
  <c r="M11" i="4"/>
  <c r="M14" i="4"/>
  <c r="M15" i="4"/>
  <c r="M16" i="4"/>
  <c r="M17" i="4"/>
  <c r="P10" i="4"/>
  <c r="P11" i="4"/>
  <c r="P14" i="4"/>
  <c r="P15" i="4"/>
  <c r="P16" i="4"/>
  <c r="P17" i="4"/>
  <c r="M13" i="4"/>
  <c r="M12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<sst xmlns="http://schemas.openxmlformats.org/spreadsheetml/2006/main" count="1268" uniqueCount="447">
  <si>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</si>
  <si>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</si>
  <si>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</si>
  <si>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</si>
  <si>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</si>
  <si>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</si>
  <si>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</si>
  <si>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</si>
  <si>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</si>
  <si>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</si>
  <si>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</si>
  <si>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</si>
  <si>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</si>
  <si>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</si>
  <si>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</si>
  <si>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</si>
  <si>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</si>
  <si>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</si>
  <si>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</si>
  <si>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</si>
  <si>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</si>
  <si>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</si>
  <si>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</si>
  <si>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</si>
  <si>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</si>
  <si>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</si>
  <si>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</si>
  <si>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</si>
  <si>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</si>
  <si>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</si>
  <si>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</si>
  <si>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</si>
  <si>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</si>
  <si>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</si>
  <si>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</si>
  <si>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</si>
  <si>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</si>
  <si>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</si>
  <si>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</si>
  <si>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</si>
  <si>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</si>
  <si>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</si>
  <si>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</si>
  <si>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</si>
  <si>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</si>
  <si>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</si>
  <si>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</si>
  <si>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</si>
  <si>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</si>
  <si>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</si>
  <si>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</si>
  <si>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</si>
  <si>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</si>
  <si>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</si>
  <si>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</si>
  <si>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</si>
  <si>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</si>
  <si>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</si>
  <si>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</si>
  <si>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</si>
  <si>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</si>
  <si>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</si>
  <si>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</si>
  <si>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</si>
  <si>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</si>
  <si>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</si>
  <si>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</si>
  <si>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</si>
  <si>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</si>
  <si>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</si>
  <si>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</si>
  <si>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</si>
  <si>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</si>
  <si>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</si>
  <si>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</si>
  <si>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</si>
  <si>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</si>
  <si>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</si>
  <si>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</si>
  <si>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</si>
  <si>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</si>
  <si>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</si>
  <si>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</si>
  <si>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</si>
  <si>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</si>
  <si>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</si>
  <si>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</si>
  <si>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</si>
  <si>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</si>
  <si>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</si>
  <si>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</si>
  <si>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</si>
  <si>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</si>
  <si>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</si>
  <si>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</si>
  <si>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</si>
  <si>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</si>
  <si>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</si>
  <si>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</si>
  <si>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</si>
  <si>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</si>
  <si>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</si>
  <si>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</si>
  <si>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개인성과평가 운영 위탁용역</t>
  </si>
  <si>
    <t>수의계약</t>
  </si>
  <si>
    <t>-해당사항없음-</t>
    <phoneticPr fontId="2" type="noConversion"/>
  </si>
  <si>
    <t>수의총액</t>
  </si>
  <si>
    <t>부</t>
  </si>
  <si>
    <t>대외협력팀</t>
  </si>
  <si>
    <t>장은지</t>
  </si>
  <si>
    <t>031-729-9023</t>
  </si>
  <si>
    <t>언론 보도자료 분석 위탁용역</t>
  </si>
  <si>
    <t>계약방법</t>
    <phoneticPr fontId="2" type="noConversion"/>
  </si>
  <si>
    <t>-</t>
  </si>
  <si>
    <t>-해당사항없음-</t>
    <phoneticPr fontId="2" type="noConversion"/>
  </si>
  <si>
    <t>지방계약법 시행령 제25조제3항</t>
  </si>
  <si>
    <t>세부자문 서비스 용역</t>
  </si>
  <si>
    <t>장태수세무회계사무소</t>
  </si>
  <si>
    <t>신도종합서비스</t>
  </si>
  <si>
    <t>인력개발팀</t>
  </si>
  <si>
    <t>본부 서버 코로케이션(웹 방화벽) 신청(1차계약)</t>
  </si>
  <si>
    <t>㈜케이티</t>
  </si>
  <si>
    <t>2021년 실시간 통합 설문조사 플랫폼 서비스 신청</t>
  </si>
  <si>
    <t>후퍼㈜</t>
  </si>
  <si>
    <t>2021년 업무용 복합기 임차</t>
  </si>
  <si>
    <t>2021년 웹 메일 호스팅 운영</t>
  </si>
  <si>
    <t>㈜가비아</t>
  </si>
  <si>
    <t>2021년도 보건관리자 업무 위탁관리</t>
  </si>
  <si>
    <t>(사)대한산업안전협회 경인지역본부</t>
  </si>
  <si>
    <t>노무자문계약</t>
  </si>
  <si>
    <t>노무법인 로고스</t>
  </si>
  <si>
    <t>정보시스템 통합 유지관리 연장 계약</t>
  </si>
  <si>
    <t>㈜미소아이티</t>
  </si>
  <si>
    <t>분당서현청소년수련관</t>
  </si>
  <si>
    <t>법률자문계약</t>
  </si>
  <si>
    <t>경기남부법률사무소</t>
  </si>
  <si>
    <t>시설물 위탁운영(렌탈) 2차 계약</t>
  </si>
  <si>
    <t>에스케이매직㈜</t>
  </si>
  <si>
    <t>2021년도 안전관리자 업무 위탁관리</t>
  </si>
  <si>
    <t>(사)대한산업안전협회 성남지회</t>
  </si>
  <si>
    <t>2021년 성남시 청소년 빅데이터 플랫폼 운영</t>
  </si>
  <si>
    <t>㈜데이터드리븐</t>
  </si>
  <si>
    <t>수의1인견적</t>
  </si>
  <si>
    <t>물품</t>
  </si>
  <si>
    <t>분당야탑청소년수련관(송승지)</t>
  </si>
  <si>
    <t>용역</t>
  </si>
  <si>
    <t>계약건명</t>
  </si>
  <si>
    <t>계약일</t>
  </si>
  <si>
    <t>도급자상호</t>
  </si>
  <si>
    <t>사유</t>
  </si>
  <si>
    <t>낙찰율</t>
  </si>
  <si>
    <t>도급자주소</t>
  </si>
  <si>
    <t>계약건명</t>
    <phoneticPr fontId="32" type="noConversion"/>
  </si>
  <si>
    <t>계약일</t>
    <phoneticPr fontId="32" type="noConversion"/>
  </si>
  <si>
    <t>도급자상호</t>
    <phoneticPr fontId="32" type="noConversion"/>
  </si>
  <si>
    <t>사유</t>
    <phoneticPr fontId="32" type="noConversion"/>
  </si>
  <si>
    <t>계약요청부서</t>
    <phoneticPr fontId="32" type="noConversion"/>
  </si>
  <si>
    <t>예정가격</t>
    <phoneticPr fontId="32" type="noConversion"/>
  </si>
  <si>
    <t>계약금액</t>
    <phoneticPr fontId="32" type="noConversion"/>
  </si>
  <si>
    <t>낙찰율</t>
    <phoneticPr fontId="32" type="noConversion"/>
  </si>
  <si>
    <t>도급자주소</t>
    <phoneticPr fontId="32" type="noConversion"/>
  </si>
  <si>
    <t>경쟁방법</t>
  </si>
  <si>
    <t>계약
목적물</t>
  </si>
  <si>
    <t>감독원</t>
  </si>
  <si>
    <t>준공일</t>
  </si>
  <si>
    <t xml:space="preserve"> </t>
    <phoneticPr fontId="2" type="noConversion"/>
  </si>
  <si>
    <t>전략경영본부 대외협력팀</t>
  </si>
  <si>
    <t>전략경영본부 경영지원팀</t>
  </si>
  <si>
    <t>김충현</t>
  </si>
  <si>
    <t>031-729-9015</t>
  </si>
  <si>
    <t>성남청년프리인턴십 조사연구(FGI)</t>
  </si>
  <si>
    <t>전략경영본부 청년교류팀</t>
  </si>
  <si>
    <t>김보희</t>
  </si>
  <si>
    <t>031-729-9042</t>
  </si>
  <si>
    <t>휴대용 영상편집기 구입</t>
  </si>
  <si>
    <t>MacBook Pro 16인치</t>
  </si>
  <si>
    <t>대</t>
  </si>
  <si>
    <t>동영상 카메라 구입</t>
  </si>
  <si>
    <t>박태형</t>
  </si>
  <si>
    <t>031-729-9011</t>
  </si>
  <si>
    <t>한글소프웨어 구입</t>
  </si>
  <si>
    <t>user</t>
  </si>
  <si>
    <t>전혜진</t>
  </si>
  <si>
    <t>031-729-9056</t>
  </si>
  <si>
    <t>보안프로그램 구입(보안통합관제)</t>
  </si>
  <si>
    <t>server</t>
  </si>
  <si>
    <t>보안프로그램 구입(서버백신)</t>
  </si>
  <si>
    <t>그룹웨어 라이선스 구입</t>
  </si>
  <si>
    <t>노트북컴퓨터 구입</t>
  </si>
  <si>
    <t>식</t>
  </si>
  <si>
    <t>장애인편의시설개선공사</t>
  </si>
  <si>
    <t>건축</t>
  </si>
  <si>
    <t>임흥국</t>
  </si>
  <si>
    <t>031-729-9416</t>
  </si>
  <si>
    <t>-이하빈칸-</t>
    <phoneticPr fontId="2" type="noConversion"/>
  </si>
  <si>
    <t>-이하빈칸-</t>
    <phoneticPr fontId="2" type="noConversion"/>
  </si>
  <si>
    <t>-해당사항없음-</t>
    <phoneticPr fontId="2" type="noConversion"/>
  </si>
  <si>
    <t>본부 인터넷망 사용 신청(2021~2023년)(1차계약)</t>
  </si>
  <si>
    <t>본부 인터넷전화 사용 신청(2021~2023년)(1차계약)</t>
  </si>
  <si>
    <t>전략경영본부 업무용 차량임차(대표이사 전용차량)</t>
  </si>
  <si>
    <t>㈜삼성통운</t>
  </si>
  <si>
    <t>㈜삼성통운</t>
    <phoneticPr fontId="2" type="noConversion"/>
  </si>
  <si>
    <t>2020.11.27.</t>
    <phoneticPr fontId="2" type="noConversion"/>
  </si>
  <si>
    <t>2020.12.01.</t>
    <phoneticPr fontId="2" type="noConversion"/>
  </si>
  <si>
    <t>2021.01.01.</t>
  </si>
  <si>
    <t>2021.01.01.</t>
    <phoneticPr fontId="2" type="noConversion"/>
  </si>
  <si>
    <t>2021.12.31.</t>
  </si>
  <si>
    <t>2021.12.31.</t>
    <phoneticPr fontId="2" type="noConversion"/>
  </si>
  <si>
    <t>2020.11.01.</t>
    <phoneticPr fontId="2" type="noConversion"/>
  </si>
  <si>
    <t>2021.10.31.</t>
    <phoneticPr fontId="2" type="noConversion"/>
  </si>
  <si>
    <t>2021.01.31.</t>
  </si>
  <si>
    <t>2021.12.15.</t>
    <phoneticPr fontId="2" type="noConversion"/>
  </si>
  <si>
    <t>2021.01.01.</t>
    <phoneticPr fontId="2" type="noConversion"/>
  </si>
  <si>
    <t>2021.12.31.</t>
    <phoneticPr fontId="2" type="noConversion"/>
  </si>
  <si>
    <t>2020.12.18.</t>
    <phoneticPr fontId="2" type="noConversion"/>
  </si>
  <si>
    <t>2020.12.21.</t>
    <phoneticPr fontId="2" type="noConversion"/>
  </si>
  <si>
    <t>2021.02.01.</t>
  </si>
  <si>
    <t>-이하빈칸-</t>
    <phoneticPr fontId="2" type="noConversion"/>
  </si>
  <si>
    <t>2020.12.28.</t>
    <phoneticPr fontId="2" type="noConversion"/>
  </si>
  <si>
    <t>2020.11.01.~2021.10.31.</t>
    <phoneticPr fontId="2" type="noConversion"/>
  </si>
  <si>
    <t>(2021. 2. 3. 기준 / 단위 : 원)</t>
    <phoneticPr fontId="2" type="noConversion"/>
  </si>
  <si>
    <t>2021.01.11.</t>
    <phoneticPr fontId="2" type="noConversion"/>
  </si>
  <si>
    <t>㈜펄슨텔</t>
  </si>
  <si>
    <t>추정가격이 2천만원 이하인 물품의 제조·구매·용역 계약(제25조제1항제5호)</t>
  </si>
  <si>
    <t>2021년도 주요업무계획 청취자료 제작</t>
  </si>
  <si>
    <t>㈜프린트라인</t>
  </si>
  <si>
    <t>직원 복리후생 물품 구입</t>
  </si>
  <si>
    <t>직원 격려물품(김 세트) 구입</t>
  </si>
  <si>
    <t>(신)청아종합유통</t>
  </si>
  <si>
    <t>2021.01.04.</t>
    <phoneticPr fontId="2" type="noConversion"/>
  </si>
  <si>
    <t>2021.01.07.</t>
    <phoneticPr fontId="2" type="noConversion"/>
  </si>
  <si>
    <t>2021.01.12.</t>
    <phoneticPr fontId="2" type="noConversion"/>
  </si>
  <si>
    <t>2020.12.21.</t>
    <phoneticPr fontId="2" type="noConversion"/>
  </si>
  <si>
    <t>2020.12.22.</t>
    <phoneticPr fontId="2" type="noConversion"/>
  </si>
  <si>
    <t>전략경영본부</t>
    <phoneticPr fontId="2" type="noConversion"/>
  </si>
  <si>
    <t>2020.12.29.</t>
    <phoneticPr fontId="2" type="noConversion"/>
  </si>
  <si>
    <t>2020.12.30.</t>
    <phoneticPr fontId="2" type="noConversion"/>
  </si>
  <si>
    <t>2021.01.04.</t>
    <phoneticPr fontId="2" type="noConversion"/>
  </si>
  <si>
    <t>2021.01.07.</t>
    <phoneticPr fontId="2" type="noConversion"/>
  </si>
  <si>
    <t>경영평가 보고서 제작</t>
  </si>
  <si>
    <t>A4</t>
  </si>
  <si>
    <t>권</t>
  </si>
  <si>
    <t>전략기획실 기획조정팀</t>
  </si>
  <si>
    <t>기초조사 보고서 제작</t>
  </si>
  <si>
    <t>B5</t>
  </si>
  <si>
    <t>연차보고서 제작</t>
  </si>
  <si>
    <t>재단 시설 홍보 책자 제작</t>
  </si>
  <si>
    <t>A5, 올컬러</t>
  </si>
  <si>
    <t>소니 FDR-AX700</t>
  </si>
  <si>
    <t>성남청청포럼 청년인터뷰영상제작</t>
  </si>
  <si>
    <t>청년정책실 청년정책팀</t>
  </si>
  <si>
    <t>한지현</t>
  </si>
  <si>
    <t>031-729-9031</t>
  </si>
  <si>
    <t>성남청년프리인턴십 프로그램 전문운영(1차)</t>
  </si>
  <si>
    <t>캐비닛 구입</t>
  </si>
  <si>
    <t>1880*800*400</t>
  </si>
  <si>
    <t>개</t>
  </si>
  <si>
    <t>본부</t>
  </si>
  <si>
    <t>신상철</t>
  </si>
  <si>
    <t>031-729-9051</t>
  </si>
  <si>
    <t>조달구매</t>
    <phoneticPr fontId="2" type="noConversion"/>
  </si>
  <si>
    <t>조달구매</t>
    <phoneticPr fontId="2" type="noConversion"/>
  </si>
  <si>
    <t>MS소프트웨어 구입(MS-GAS)</t>
  </si>
  <si>
    <t>MS소프트웨어 구입(M365)</t>
  </si>
  <si>
    <t>보안프로그램 구입(PC백신)</t>
  </si>
  <si>
    <t>PC취약점 점검 솔루션 구입(내PC지킴이)</t>
  </si>
  <si>
    <t>서버접근제어 솔루션 구입</t>
  </si>
  <si>
    <t>개인정보보호 유출통제모듈 구입</t>
  </si>
  <si>
    <t>4월</t>
  </si>
  <si>
    <t>공정무역홍보관 및 공정카폐 조성공사</t>
  </si>
  <si>
    <t>조달구매</t>
    <phoneticPr fontId="2" type="noConversion"/>
  </si>
  <si>
    <t>조달구매</t>
    <phoneticPr fontId="2" type="noConversion"/>
  </si>
  <si>
    <t>성남형교육지원단</t>
  </si>
  <si>
    <t>서희선</t>
  </si>
  <si>
    <t>031-729-9877</t>
  </si>
  <si>
    <t>박나리</t>
  </si>
  <si>
    <t>031-729-9884</t>
  </si>
  <si>
    <t>수의총액</t>
    <phoneticPr fontId="2" type="noConversion"/>
  </si>
  <si>
    <t>수의총액</t>
    <phoneticPr fontId="2" type="noConversion"/>
  </si>
  <si>
    <r>
      <t xml:space="preserve">성남형교육 성남e드림 </t>
    </r>
    <r>
      <rPr>
        <sz val="10"/>
        <rFont val="MS Gothic"/>
        <family val="3"/>
        <charset val="128"/>
      </rPr>
      <t>｢</t>
    </r>
    <r>
      <rPr>
        <sz val="10"/>
        <rFont val="맑은 고딕"/>
        <family val="3"/>
        <charset val="129"/>
      </rPr>
      <t>특수학급 예술연계 수업</t>
    </r>
    <r>
      <rPr>
        <sz val="10"/>
        <rFont val="MS Gothic"/>
        <family val="3"/>
        <charset val="128"/>
      </rPr>
      <t>｣</t>
    </r>
    <r>
      <rPr>
        <sz val="10"/>
        <rFont val="맑은 고딕"/>
        <family val="3"/>
        <charset val="129"/>
      </rPr>
      <t xml:space="preserve"> 운영</t>
    </r>
    <phoneticPr fontId="2" type="noConversion"/>
  </si>
  <si>
    <t>2021. 성남형 체인지메이커 동아리 「도시락(樂)」 운영</t>
    <phoneticPr fontId="2" type="noConversion"/>
  </si>
  <si>
    <t>2021.03.02.</t>
  </si>
  <si>
    <t>2021.03.02.</t>
    <phoneticPr fontId="2" type="noConversion"/>
  </si>
  <si>
    <t>2021.01.25.</t>
    <phoneticPr fontId="2" type="noConversion"/>
  </si>
  <si>
    <t>2021.02.01.</t>
    <phoneticPr fontId="2" type="noConversion"/>
  </si>
  <si>
    <t>2022.12.31.</t>
    <phoneticPr fontId="2" type="noConversion"/>
  </si>
  <si>
    <t>2021.02.28.</t>
  </si>
  <si>
    <t>2021.02.28.</t>
    <phoneticPr fontId="2" type="noConversion"/>
  </si>
  <si>
    <t>2021.01.11.</t>
    <phoneticPr fontId="2" type="noConversion"/>
  </si>
  <si>
    <t>2020.12.22.</t>
    <phoneticPr fontId="2" type="noConversion"/>
  </si>
  <si>
    <t>2021.01.01.</t>
    <phoneticPr fontId="2" type="noConversion"/>
  </si>
  <si>
    <t>2021.01.31.</t>
    <phoneticPr fontId="2" type="noConversion"/>
  </si>
  <si>
    <t>험멜스포츠</t>
    <phoneticPr fontId="2" type="noConversion"/>
  </si>
  <si>
    <t>2021.01.11.</t>
    <phoneticPr fontId="2" type="noConversion"/>
  </si>
  <si>
    <t>2021.02.10.</t>
    <phoneticPr fontId="2" type="noConversion"/>
  </si>
  <si>
    <t>2021.02.10.</t>
    <phoneticPr fontId="2" type="noConversion"/>
  </si>
  <si>
    <t>2021.02.09.</t>
    <phoneticPr fontId="2" type="noConversion"/>
  </si>
  <si>
    <t>2021.01.12.</t>
    <phoneticPr fontId="2" type="noConversion"/>
  </si>
  <si>
    <t>준공</t>
    <phoneticPr fontId="2" type="noConversion"/>
  </si>
  <si>
    <t>준공</t>
    <phoneticPr fontId="2" type="noConversion"/>
  </si>
  <si>
    <t>2020년 재무회계결산 감사</t>
  </si>
  <si>
    <t>미래세무회계사무소</t>
  </si>
  <si>
    <t>2021.02.08.</t>
    <phoneticPr fontId="2" type="noConversion"/>
  </si>
  <si>
    <t>2021.02.08.</t>
    <phoneticPr fontId="2" type="noConversion"/>
  </si>
  <si>
    <t>2021.02.25.</t>
    <phoneticPr fontId="2" type="noConversion"/>
  </si>
  <si>
    <t>2021.02.25.</t>
    <phoneticPr fontId="2" type="noConversion"/>
  </si>
  <si>
    <t>2021.01.26.</t>
    <phoneticPr fontId="2" type="noConversion"/>
  </si>
  <si>
    <t>2021.02.04.</t>
    <phoneticPr fontId="2" type="noConversion"/>
  </si>
  <si>
    <t>2021.02.03.</t>
    <phoneticPr fontId="2" type="noConversion"/>
  </si>
  <si>
    <t>2021.02.04.</t>
    <phoneticPr fontId="2" type="noConversion"/>
  </si>
  <si>
    <t>2021.02.03.</t>
    <phoneticPr fontId="2" type="noConversion"/>
  </si>
  <si>
    <t>2021.02.25.</t>
    <phoneticPr fontId="2" type="noConversion"/>
  </si>
  <si>
    <t>2021.01.25.</t>
    <phoneticPr fontId="2" type="noConversion"/>
  </si>
  <si>
    <t>2021.01.18.</t>
    <phoneticPr fontId="2" type="noConversion"/>
  </si>
  <si>
    <t>2월공개</t>
    <phoneticPr fontId="2" type="noConversion"/>
  </si>
  <si>
    <t>2021.02.10.</t>
    <phoneticPr fontId="2" type="noConversion"/>
  </si>
  <si>
    <t>정보시스템 통합 유지관리 용역</t>
    <phoneticPr fontId="2" type="noConversion"/>
  </si>
  <si>
    <t>정보시스템 통합 유지관리 용역</t>
    <phoneticPr fontId="2" type="noConversion"/>
  </si>
  <si>
    <t>원격교육 훈련위탁계약</t>
  </si>
  <si>
    <t>제31회 개방형임기직, 일반직 및 제4회 공무직 채용 위탁 용역</t>
  </si>
  <si>
    <t>성남시청년지원센터 UTM 정보보안 서비스 사용</t>
  </si>
  <si>
    <t>전략적 성과관리 교육 운영</t>
  </si>
  <si>
    <t>사업지원본부</t>
    <phoneticPr fontId="2" type="noConversion"/>
  </si>
  <si>
    <t>사업지원본부</t>
    <phoneticPr fontId="2" type="noConversion"/>
  </si>
  <si>
    <t>2021.02.24.</t>
  </si>
  <si>
    <t>2021.02.26.</t>
  </si>
  <si>
    <t>2021.02.15.</t>
    <phoneticPr fontId="2" type="noConversion"/>
  </si>
  <si>
    <t>2021.02.16.</t>
    <phoneticPr fontId="2" type="noConversion"/>
  </si>
  <si>
    <t>2021.02.26.</t>
    <phoneticPr fontId="2" type="noConversion"/>
  </si>
  <si>
    <t>(사)대한산업안전협회</t>
  </si>
  <si>
    <t>인크루트㈜</t>
  </si>
  <si>
    <t>지방공기업평가원</t>
  </si>
  <si>
    <t>주식회사 커넥텀</t>
  </si>
  <si>
    <t>2021.03.01.</t>
    <phoneticPr fontId="2" type="noConversion"/>
  </si>
  <si>
    <t>2021.02.18.</t>
    <phoneticPr fontId="2" type="noConversion"/>
  </si>
  <si>
    <t>2021.06.30.</t>
    <phoneticPr fontId="2" type="noConversion"/>
  </si>
  <si>
    <t>2021.05.31.</t>
    <phoneticPr fontId="2" type="noConversion"/>
  </si>
  <si>
    <t>2021.03.09.</t>
    <phoneticPr fontId="2" type="noConversion"/>
  </si>
  <si>
    <t>2021.12.31.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</si>
  <si>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</si>
  <si>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수련관 옥외공간 보도블럭 정비공사</t>
  </si>
  <si>
    <t>중원수련관</t>
  </si>
  <si>
    <t>조영조</t>
  </si>
  <si>
    <t>031-729-9315</t>
  </si>
  <si>
    <t>입찰</t>
  </si>
  <si>
    <t>공개입찰</t>
    <phoneticPr fontId="2" type="noConversion"/>
  </si>
  <si>
    <t>분당야탑청소년수련관 디자인 가구 구매 및 제작설치</t>
  </si>
  <si>
    <t>정보시스템 통합유지관리 용역</t>
  </si>
  <si>
    <t>제한경쟁</t>
  </si>
  <si>
    <t>지방계약법 시행령 제26조제3항</t>
  </si>
  <si>
    <t>지방계약법 시행령 제26조제3항</t>
    <phoneticPr fontId="2" type="noConversion"/>
  </si>
  <si>
    <t>지방계약법 시행령 제25조제4항</t>
  </si>
  <si>
    <t>지방계약법 시행령 제25조제5항</t>
  </si>
  <si>
    <t>지방계약법 시행령 제25조제6항</t>
  </si>
  <si>
    <t>지방계약법 시행령 제25조제7항</t>
  </si>
  <si>
    <t>지방계약법 시행령 제25조제8항</t>
  </si>
  <si>
    <t>경영지원팀(서인욱)</t>
  </si>
  <si>
    <t>경영지원팀(서인욱)</t>
    <phoneticPr fontId="2" type="noConversion"/>
  </si>
  <si>
    <t>경영지원팀(김지우)</t>
  </si>
  <si>
    <t>경영지원팀(김지우)</t>
    <phoneticPr fontId="2" type="noConversion"/>
  </si>
  <si>
    <t>사업지원실(조영조)</t>
  </si>
  <si>
    <t>사업지원실(조영조)</t>
    <phoneticPr fontId="2" type="noConversion"/>
  </si>
  <si>
    <t>인력개발팀(김다정)</t>
  </si>
  <si>
    <t>성남시청년지원센터(김태중)</t>
  </si>
  <si>
    <t>인력개발팀(정현섭)</t>
  </si>
  <si>
    <t>대외협력팀(장은지)</t>
  </si>
  <si>
    <t>2021.01.18.~2021.04.07.</t>
  </si>
  <si>
    <t>2021.01.18.~2021.04.07.</t>
    <phoneticPr fontId="2" type="noConversion"/>
  </si>
  <si>
    <t>2021.02.01.~2022.12.31.</t>
  </si>
  <si>
    <t>2021.02.01.~2022.12.31.</t>
    <phoneticPr fontId="2" type="noConversion"/>
  </si>
  <si>
    <t>2021.02.08.~2021.02.25.</t>
  </si>
  <si>
    <t>2021.02.08.~2021.02.25.</t>
    <phoneticPr fontId="2" type="noConversion"/>
  </si>
  <si>
    <t>2021.02.01.~2022.01.31.</t>
  </si>
  <si>
    <t>2021.02.26.~2021.03.09.</t>
  </si>
  <si>
    <t>2021.03.01.~2021.12.31.</t>
  </si>
  <si>
    <t>주식회사쿤스트퍼니처코리아</t>
  </si>
  <si>
    <t>주식회사 미소아이티</t>
  </si>
  <si>
    <t>경기도 광주시 오포읍 포은대로339-0</t>
  </si>
  <si>
    <t>서울시 영등포구 영신로 220, 602, 603호</t>
  </si>
  <si>
    <t>성남시 중원구 금상로 60(상대원동,4층)</t>
  </si>
  <si>
    <t>서울특별시 구로구 공원로 70, 1층(구로동)</t>
  </si>
  <si>
    <t>서울시 종로구 북촌로 104, 2,3층(계동)</t>
  </si>
  <si>
    <t>경기도 성남시 분당구 불정로 90, 1층(정자동)</t>
  </si>
  <si>
    <t>서울시 서초구 반포대로 30길 12-6</t>
  </si>
  <si>
    <t xml:space="preserve">성남시 분당구 대왕판교로 645번길 12, 9층 </t>
  </si>
  <si>
    <t>인력개발팀(김다정)</t>
    <phoneticPr fontId="2" type="noConversion"/>
  </si>
  <si>
    <t>성남시청년지원센터(김태중)</t>
    <phoneticPr fontId="2" type="noConversion"/>
  </si>
  <si>
    <t>2021.02.01.~2022.01.31.</t>
    <phoneticPr fontId="2" type="noConversion"/>
  </si>
  <si>
    <t>인력개발팀(정현섭)</t>
    <phoneticPr fontId="2" type="noConversion"/>
  </si>
  <si>
    <t>2021.02.26.~2021.03.09.</t>
    <phoneticPr fontId="2" type="noConversion"/>
  </si>
  <si>
    <t>대외협력팀(장은지)</t>
    <phoneticPr fontId="2" type="noConversion"/>
  </si>
  <si>
    <t>2021.03.01.~2021.12.31.</t>
    <phoneticPr fontId="2" type="noConversion"/>
  </si>
  <si>
    <t>중소기업 판로지원법 시행령(제2조의2제1항제2호)</t>
  </si>
  <si>
    <t>중소기업 판로지원법 시행령(제2조의2제1항제2호)</t>
    <phoneticPr fontId="2" type="noConversion"/>
  </si>
  <si>
    <t xml:space="preserve"> </t>
  </si>
  <si>
    <t>경영지원팀</t>
  </si>
  <si>
    <t>사업지원실</t>
  </si>
  <si>
    <t>청년지원센터</t>
  </si>
  <si>
    <t>계약기간</t>
    <phoneticPr fontId="32" type="noConversion"/>
  </si>
  <si>
    <t>대표자성명</t>
    <phoneticPr fontId="32" type="noConversion"/>
  </si>
  <si>
    <t>김연성</t>
  </si>
  <si>
    <t>최철순</t>
  </si>
  <si>
    <t>서미영</t>
  </si>
  <si>
    <t>구현모</t>
  </si>
  <si>
    <t>최치국</t>
  </si>
  <si>
    <t>김옥빈</t>
  </si>
  <si>
    <t>2021.03.01.~2021.06.30.</t>
  </si>
  <si>
    <t>2021.03.01.~2021.06.30.</t>
    <phoneticPr fontId="2" type="noConversion"/>
  </si>
  <si>
    <t>2021.03.01.~2021.06.30.</t>
    <phoneticPr fontId="2" type="noConversion"/>
  </si>
  <si>
    <t>2021.02.18.~2021.05.31.</t>
  </si>
  <si>
    <t>2021.02.18.~2021.05.31.</t>
    <phoneticPr fontId="2" type="noConversion"/>
  </si>
  <si>
    <t>2021.02.18.~2021.05.31.</t>
    <phoneticPr fontId="2" type="noConversion"/>
  </si>
  <si>
    <t>2021.03.01.~2021.06.30.</t>
    <phoneticPr fontId="32" type="noConversion"/>
  </si>
  <si>
    <t>2021.02.18.~2021.05.31.</t>
    <phoneticPr fontId="32" type="noConversion"/>
  </si>
  <si>
    <t>2020.07.27.~2020.08.11.</t>
  </si>
  <si>
    <t>2020.07.27.~2020.08.11.</t>
    <phoneticPr fontId="2" type="noConversion"/>
  </si>
  <si>
    <t>2020.07.31.</t>
    <phoneticPr fontId="2" type="noConversion"/>
  </si>
  <si>
    <t>경영지원팀(전혜진)</t>
    <phoneticPr fontId="2" type="noConversion"/>
  </si>
  <si>
    <t>청년정책팀(명미경)</t>
    <phoneticPr fontId="2" type="noConversion"/>
  </si>
  <si>
    <t>2020.10.05.~2020.10.26.</t>
  </si>
  <si>
    <t>2020.10.05.~2020.10.26.</t>
    <phoneticPr fontId="2" type="noConversion"/>
  </si>
  <si>
    <t>2020.10.26.</t>
    <phoneticPr fontId="2" type="noConversion"/>
  </si>
  <si>
    <t>지방계약법 시행령 제80조</t>
    <phoneticPr fontId="2" type="noConversion"/>
  </si>
  <si>
    <t>지방계약법 시행령 제25조제1항</t>
    <phoneticPr fontId="2" type="noConversion"/>
  </si>
  <si>
    <t>복사용지 구입</t>
  </si>
  <si>
    <t>조달구매</t>
  </si>
  <si>
    <t>서울지방조달청</t>
  </si>
  <si>
    <t>서울특별시 강남구 봉은사로129-1</t>
  </si>
  <si>
    <t>[CSR사업] 성남시청소년재단과 NHN이 함께하는『청년덕후생활』영상 제작</t>
  </si>
  <si>
    <t>청년선도기업협동조합</t>
  </si>
  <si>
    <t>경기도 성남시 중원구 여수울로29번길 14-11, 1 층</t>
  </si>
  <si>
    <t>2020.07.08.~2020.08.07.</t>
  </si>
  <si>
    <t>2020.07.08.~2020.08.07.</t>
    <phoneticPr fontId="2" type="noConversion"/>
  </si>
  <si>
    <t>2020.07.22.</t>
    <phoneticPr fontId="2" type="noConversion"/>
  </si>
  <si>
    <t>대외협력팀(장은지)</t>
    <phoneticPr fontId="2" type="noConversion"/>
  </si>
  <si>
    <t>그래픽 편집 프로그램 구입</t>
  </si>
  <si>
    <t>성남시청년지원센터(김태중)</t>
    <phoneticPr fontId="2" type="noConversion"/>
  </si>
  <si>
    <t>2021.01.01.~2021.12.31.</t>
  </si>
  <si>
    <t>2021.01.01.~2021.12.31.</t>
    <phoneticPr fontId="2" type="noConversion"/>
  </si>
  <si>
    <t>대외협력팀</t>
    <phoneticPr fontId="32" type="noConversion"/>
  </si>
  <si>
    <t>경영지원팀</t>
    <phoneticPr fontId="32" type="noConversion"/>
  </si>
  <si>
    <t>청년정책팀</t>
    <phoneticPr fontId="32" type="noConversion"/>
  </si>
  <si>
    <t>성남시청년지원센터</t>
    <phoneticPr fontId="32" type="noConversion"/>
  </si>
  <si>
    <t>제3자를 위한 단가계약(제80조)</t>
  </si>
  <si>
    <t>김형진</t>
  </si>
  <si>
    <t>2021년도 성남시청년지원센터 인터넷 및 인터넷 전화 사용 계약</t>
  </si>
  <si>
    <t>성남시 분당구 불정로 90, 1층(정자동)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</si>
</sst>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#,##0;&quot;△&quot;#,##0"/>
    <numFmt numFmtId="183" formatCode="General&quot;월&quot;"/>
  </numFmts>
  <fonts count="4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1"/>
      <color rgb="FFFF0000"/>
      <name val="맑은 고딕"/>
      <family val="3"/>
      <charset val="129"/>
      <scheme val="major"/>
    </font>
    <font>
      <b/>
      <sz val="14"/>
      <color theme="1"/>
      <name val="바탕"/>
      <family val="1"/>
      <charset val="129"/>
    </font>
    <font>
      <b/>
      <sz val="14"/>
      <color rgb="FF000000"/>
      <name val="바탕"/>
      <family val="1"/>
      <charset val="129"/>
    </font>
    <font>
      <b/>
      <sz val="16"/>
      <color rgb="FFFF0000"/>
      <name val="바탕"/>
      <family val="1"/>
      <charset val="129"/>
    </font>
    <font>
      <b/>
      <sz val="11"/>
      <color theme="1"/>
      <name val="바탕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바탕"/>
      <family val="1"/>
      <charset val="129"/>
    </font>
    <font>
      <sz val="16"/>
      <color rgb="FFFF0000"/>
      <name val="바탕"/>
      <family val="1"/>
      <charset val="129"/>
    </font>
    <font>
      <sz val="10"/>
      <color theme="1"/>
      <name val="돋움"/>
      <family val="3"/>
      <charset val="129"/>
    </font>
    <font>
      <b/>
      <sz val="10"/>
      <color theme="1"/>
      <name val="바탕"/>
      <family val="1"/>
      <charset val="129"/>
    </font>
    <font>
      <b/>
      <sz val="10"/>
      <color rgb="FF000000"/>
      <name val="바탕"/>
      <family val="1"/>
      <charset val="129"/>
    </font>
    <font>
      <sz val="10"/>
      <color theme="1"/>
      <name val="바탕"/>
      <family val="1"/>
      <charset val="129"/>
    </font>
    <font>
      <sz val="11"/>
      <color theme="1"/>
      <name val="돋움"/>
      <family val="3"/>
      <charset val="129"/>
    </font>
    <font>
      <sz val="10"/>
      <name val="맑은 고딕"/>
      <family val="3"/>
      <charset val="129"/>
    </font>
    <font>
      <sz val="10"/>
      <name val="MS Gothic"/>
      <family val="3"/>
      <charset val="128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76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52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1" fontId="6" fillId="0" borderId="2" xfId="1" quotePrefix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178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2" xfId="2" applyNumberFormat="1" applyFont="1" applyBorder="1" applyAlignment="1">
      <alignment horizontal="center" vertical="center" shrinkToFit="1"/>
    </xf>
    <xf numFmtId="0" fontId="5" fillId="0" borderId="2" xfId="0" quotePrefix="1" applyFont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180" fontId="6" fillId="0" borderId="2" xfId="0" applyNumberFormat="1" applyFont="1" applyFill="1" applyBorder="1" applyAlignment="1" applyProtection="1">
      <alignment horizontal="center" vertical="center"/>
    </xf>
    <xf numFmtId="41" fontId="6" fillId="0" borderId="2" xfId="1" applyFont="1" applyFill="1" applyBorder="1" applyAlignment="1" applyProtection="1">
      <alignment horizontal="right" vertical="center"/>
    </xf>
    <xf numFmtId="10" fontId="6" fillId="0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9" fontId="6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2" xfId="0" quotePrefix="1" applyFont="1" applyBorder="1" applyAlignment="1">
      <alignment horizontal="center" vertical="center" shrinkToFit="1"/>
    </xf>
    <xf numFmtId="38" fontId="6" fillId="0" borderId="2" xfId="2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6" fillId="0" borderId="0" xfId="0" applyFont="1"/>
    <xf numFmtId="0" fontId="9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41" fontId="9" fillId="0" borderId="1" xfId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180" fontId="6" fillId="0" borderId="0" xfId="5763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8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2" xfId="0" applyNumberFormat="1" applyFont="1" applyFill="1" applyBorder="1" applyAlignment="1">
      <alignment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Continuous" vertical="center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 applyProtection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1" xfId="0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>
      <alignment vertical="center"/>
    </xf>
    <xf numFmtId="0" fontId="20" fillId="2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2" borderId="7" xfId="0" applyFont="1" applyFill="1" applyBorder="1" applyAlignment="1">
      <alignment horizontal="center" vertical="center" wrapText="1"/>
    </xf>
    <xf numFmtId="3" fontId="22" fillId="0" borderId="7" xfId="0" applyNumberFormat="1" applyFont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10" fontId="22" fillId="0" borderId="7" xfId="0" applyNumberFormat="1" applyFont="1" applyBorder="1" applyAlignment="1">
      <alignment horizontal="center" vertical="center" shrinkToFit="1"/>
    </xf>
    <xf numFmtId="14" fontId="22" fillId="0" borderId="18" xfId="0" applyNumberFormat="1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0" fontId="15" fillId="0" borderId="2" xfId="0" applyFont="1" applyFill="1" applyBorder="1" applyAlignment="1">
      <alignment horizontal="center" vertical="center" wrapText="1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181" fontId="22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quotePrefix="1" applyNumberFormat="1" applyFont="1" applyFill="1" applyBorder="1" applyAlignment="1" applyProtection="1">
      <alignment horizontal="center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quotePrefix="1" applyNumberFormat="1" applyFont="1" applyFill="1" applyBorder="1" applyAlignment="1" applyProtection="1">
      <alignment horizontal="right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0" fontId="6" fillId="0" borderId="2" xfId="5763" applyNumberFormat="1" applyFont="1" applyFill="1" applyBorder="1" applyAlignment="1" applyProtection="1">
      <alignment horizontal="center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6" fillId="2" borderId="26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right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177" fontId="28" fillId="0" borderId="1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77" fontId="33" fillId="0" borderId="0" xfId="0" applyNumberFormat="1" applyFont="1" applyFill="1" applyAlignment="1">
      <alignment horizontal="left" vertical="center" shrinkToFit="1"/>
    </xf>
    <xf numFmtId="178" fontId="33" fillId="0" borderId="0" xfId="0" applyNumberFormat="1" applyFont="1" applyFill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 shrinkToFit="1"/>
    </xf>
    <xf numFmtId="176" fontId="33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182" fontId="33" fillId="0" borderId="0" xfId="0" applyNumberFormat="1" applyFont="1" applyFill="1" applyAlignment="1">
      <alignment horizontal="right" vertical="center"/>
    </xf>
    <xf numFmtId="10" fontId="33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33" fillId="0" borderId="33" xfId="0" applyNumberFormat="1" applyFont="1" applyFill="1" applyBorder="1" applyAlignment="1">
      <alignment horizontal="left" vertical="center" shrinkToFit="1"/>
    </xf>
    <xf numFmtId="181" fontId="33" fillId="0" borderId="34" xfId="0" applyNumberFormat="1" applyFont="1" applyFill="1" applyBorder="1" applyAlignment="1">
      <alignment horizontal="center" vertical="center" shrinkToFit="1"/>
    </xf>
    <xf numFmtId="177" fontId="33" fillId="0" borderId="34" xfId="0" applyNumberFormat="1" applyFont="1" applyFill="1" applyBorder="1" applyAlignment="1">
      <alignment horizontal="center" vertical="center" shrinkToFit="1"/>
    </xf>
    <xf numFmtId="41" fontId="33" fillId="0" borderId="34" xfId="1" applyNumberFormat="1" applyFont="1" applyFill="1" applyBorder="1" applyAlignment="1">
      <alignment horizontal="right" vertical="center" shrinkToFit="1"/>
    </xf>
    <xf numFmtId="10" fontId="33" fillId="0" borderId="34" xfId="0" applyNumberFormat="1" applyFont="1" applyFill="1" applyBorder="1" applyAlignment="1">
      <alignment horizontal="center" vertical="center" shrinkToFit="1"/>
    </xf>
    <xf numFmtId="177" fontId="33" fillId="0" borderId="35" xfId="0" applyNumberFormat="1" applyFont="1" applyFill="1" applyBorder="1" applyAlignment="1">
      <alignment horizontal="left" vertical="center" shrinkToFit="1"/>
    </xf>
    <xf numFmtId="177" fontId="33" fillId="0" borderId="36" xfId="0" applyNumberFormat="1" applyFont="1" applyFill="1" applyBorder="1" applyAlignment="1">
      <alignment horizontal="left" vertical="center" shrinkToFit="1"/>
    </xf>
    <xf numFmtId="181" fontId="33" fillId="0" borderId="37" xfId="0" applyNumberFormat="1" applyFont="1" applyFill="1" applyBorder="1" applyAlignment="1">
      <alignment horizontal="center" vertical="center" shrinkToFit="1"/>
    </xf>
    <xf numFmtId="177" fontId="33" fillId="0" borderId="37" xfId="0" applyNumberFormat="1" applyFont="1" applyFill="1" applyBorder="1" applyAlignment="1">
      <alignment horizontal="center" vertical="center" shrinkToFit="1"/>
    </xf>
    <xf numFmtId="41" fontId="33" fillId="0" borderId="37" xfId="1" applyNumberFormat="1" applyFont="1" applyFill="1" applyBorder="1" applyAlignment="1">
      <alignment horizontal="right" vertical="center" shrinkToFit="1"/>
    </xf>
    <xf numFmtId="10" fontId="33" fillId="0" borderId="37" xfId="0" applyNumberFormat="1" applyFont="1" applyFill="1" applyBorder="1" applyAlignment="1">
      <alignment horizontal="center" vertical="center" shrinkToFit="1"/>
    </xf>
    <xf numFmtId="177" fontId="33" fillId="0" borderId="38" xfId="0" applyNumberFormat="1" applyFont="1" applyFill="1" applyBorder="1" applyAlignment="1">
      <alignment horizontal="left" vertical="center" shrinkToFit="1"/>
    </xf>
    <xf numFmtId="177" fontId="33" fillId="0" borderId="39" xfId="0" applyNumberFormat="1" applyFont="1" applyFill="1" applyBorder="1" applyAlignment="1">
      <alignment horizontal="left" vertical="center" shrinkToFit="1"/>
    </xf>
    <xf numFmtId="181" fontId="33" fillId="0" borderId="40" xfId="0" applyNumberFormat="1" applyFont="1" applyFill="1" applyBorder="1" applyAlignment="1">
      <alignment horizontal="center" vertical="center" shrinkToFit="1"/>
    </xf>
    <xf numFmtId="177" fontId="33" fillId="0" borderId="40" xfId="0" applyNumberFormat="1" applyFont="1" applyFill="1" applyBorder="1" applyAlignment="1">
      <alignment horizontal="center" vertical="center" shrinkToFit="1"/>
    </xf>
    <xf numFmtId="41" fontId="33" fillId="0" borderId="40" xfId="1" applyNumberFormat="1" applyFont="1" applyFill="1" applyBorder="1" applyAlignment="1">
      <alignment horizontal="right" vertical="center" shrinkToFit="1"/>
    </xf>
    <xf numFmtId="10" fontId="33" fillId="0" borderId="40" xfId="0" applyNumberFormat="1" applyFont="1" applyFill="1" applyBorder="1" applyAlignment="1">
      <alignment horizontal="center" vertical="center" shrinkToFit="1"/>
    </xf>
    <xf numFmtId="177" fontId="33" fillId="0" borderId="41" xfId="0" applyNumberFormat="1" applyFont="1" applyFill="1" applyBorder="1" applyAlignment="1">
      <alignment horizontal="left" vertical="center" shrinkToFit="1"/>
    </xf>
    <xf numFmtId="177" fontId="31" fillId="7" borderId="42" xfId="0" applyNumberFormat="1" applyFont="1" applyFill="1" applyBorder="1" applyAlignment="1">
      <alignment horizontal="center" vertical="center" shrinkToFit="1"/>
    </xf>
    <xf numFmtId="178" fontId="31" fillId="7" borderId="43" xfId="0" applyNumberFormat="1" applyFont="1" applyFill="1" applyBorder="1" applyAlignment="1">
      <alignment horizontal="center" vertical="center" wrapText="1"/>
    </xf>
    <xf numFmtId="177" fontId="31" fillId="7" borderId="43" xfId="0" applyNumberFormat="1" applyFont="1" applyFill="1" applyBorder="1" applyAlignment="1">
      <alignment horizontal="center" vertical="center" shrinkToFit="1"/>
    </xf>
    <xf numFmtId="177" fontId="31" fillId="6" borderId="43" xfId="0" applyNumberFormat="1" applyFont="1" applyFill="1" applyBorder="1" applyAlignment="1">
      <alignment horizontal="center" vertical="center" shrinkToFit="1"/>
    </xf>
    <xf numFmtId="182" fontId="31" fillId="6" borderId="43" xfId="0" applyNumberFormat="1" applyFont="1" applyFill="1" applyBorder="1" applyAlignment="1">
      <alignment horizontal="center" vertical="center" wrapText="1"/>
    </xf>
    <xf numFmtId="10" fontId="31" fillId="6" borderId="43" xfId="0" applyNumberFormat="1" applyFont="1" applyFill="1" applyBorder="1" applyAlignment="1">
      <alignment horizontal="center" vertical="center" wrapText="1"/>
    </xf>
    <xf numFmtId="177" fontId="31" fillId="6" borderId="44" xfId="0" applyNumberFormat="1" applyFont="1" applyFill="1" applyBorder="1" applyAlignment="1">
      <alignment horizontal="center" vertical="center" shrinkToFit="1"/>
    </xf>
    <xf numFmtId="0" fontId="35" fillId="0" borderId="38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5" fillId="0" borderId="47" xfId="0" applyFont="1" applyFill="1" applyBorder="1" applyAlignment="1">
      <alignment horizontal="center" vertical="center" shrinkToFit="1"/>
    </xf>
    <xf numFmtId="177" fontId="23" fillId="0" borderId="7" xfId="0" applyNumberFormat="1" applyFont="1" applyBorder="1" applyAlignment="1">
      <alignment horizontal="center" vertical="center" shrinkToFit="1"/>
    </xf>
    <xf numFmtId="177" fontId="22" fillId="0" borderId="7" xfId="0" applyNumberFormat="1" applyFont="1" applyBorder="1" applyAlignment="1">
      <alignment horizontal="center" vertical="center" shrinkToFit="1"/>
    </xf>
    <xf numFmtId="181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177" fontId="22" fillId="0" borderId="19" xfId="0" applyNumberFormat="1" applyFont="1" applyBorder="1" applyAlignment="1">
      <alignment horizontal="center" vertical="center" shrinkToFit="1"/>
    </xf>
    <xf numFmtId="177" fontId="36" fillId="0" borderId="1" xfId="0" applyNumberFormat="1" applyFont="1" applyFill="1" applyBorder="1" applyAlignment="1">
      <alignment horizontal="center" vertical="center" shrinkToFit="1"/>
    </xf>
    <xf numFmtId="177" fontId="37" fillId="0" borderId="1" xfId="0" applyNumberFormat="1" applyFont="1" applyFill="1" applyBorder="1" applyAlignment="1">
      <alignment horizontal="center" vertical="center" shrinkToFit="1"/>
    </xf>
    <xf numFmtId="177" fontId="36" fillId="7" borderId="48" xfId="0" applyNumberFormat="1" applyFont="1" applyFill="1" applyBorder="1" applyAlignment="1">
      <alignment horizontal="center" vertical="center" shrinkToFit="1"/>
    </xf>
    <xf numFmtId="182" fontId="36" fillId="7" borderId="49" xfId="0" applyNumberFormat="1" applyFont="1" applyFill="1" applyBorder="1" applyAlignment="1">
      <alignment horizontal="center" vertical="center" shrinkToFit="1"/>
    </xf>
    <xf numFmtId="10" fontId="36" fillId="7" borderId="49" xfId="0" applyNumberFormat="1" applyFont="1" applyFill="1" applyBorder="1" applyAlignment="1">
      <alignment horizontal="center" vertical="center" shrinkToFit="1"/>
    </xf>
    <xf numFmtId="178" fontId="36" fillId="7" borderId="49" xfId="0" applyNumberFormat="1" applyFont="1" applyFill="1" applyBorder="1" applyAlignment="1">
      <alignment horizontal="center" vertical="center" shrinkToFit="1"/>
    </xf>
    <xf numFmtId="177" fontId="36" fillId="7" borderId="49" xfId="0" applyNumberFormat="1" applyFont="1" applyFill="1" applyBorder="1" applyAlignment="1">
      <alignment horizontal="center" vertical="center" shrinkToFit="1"/>
    </xf>
    <xf numFmtId="177" fontId="36" fillId="7" borderId="50" xfId="0" applyNumberFormat="1" applyFont="1" applyFill="1" applyBorder="1" applyAlignment="1">
      <alignment horizontal="center" vertical="center" shrinkToFit="1"/>
    </xf>
    <xf numFmtId="177" fontId="36" fillId="6" borderId="48" xfId="0" applyNumberFormat="1" applyFont="1" applyFill="1" applyBorder="1" applyAlignment="1">
      <alignment horizontal="center" vertical="center" shrinkToFit="1"/>
    </xf>
    <xf numFmtId="182" fontId="36" fillId="6" borderId="49" xfId="0" applyNumberFormat="1" applyFont="1" applyFill="1" applyBorder="1" applyAlignment="1">
      <alignment horizontal="center" vertical="center" shrinkToFit="1"/>
    </xf>
    <xf numFmtId="176" fontId="37" fillId="6" borderId="49" xfId="0" applyNumberFormat="1" applyFont="1" applyFill="1" applyBorder="1" applyAlignment="1">
      <alignment horizontal="center" vertical="center" shrinkToFit="1"/>
    </xf>
    <xf numFmtId="49" fontId="38" fillId="6" borderId="49" xfId="0" applyNumberFormat="1" applyFont="1" applyFill="1" applyBorder="1" applyAlignment="1">
      <alignment horizontal="center" vertical="center" shrinkToFit="1"/>
    </xf>
    <xf numFmtId="177" fontId="36" fillId="6" borderId="49" xfId="0" applyNumberFormat="1" applyFont="1" applyFill="1" applyBorder="1" applyAlignment="1">
      <alignment horizontal="center" vertical="center" shrinkToFit="1"/>
    </xf>
    <xf numFmtId="177" fontId="36" fillId="6" borderId="50" xfId="0" applyNumberFormat="1" applyFont="1" applyFill="1" applyBorder="1" applyAlignment="1">
      <alignment horizontal="center" vertical="center" shrinkToFit="1"/>
    </xf>
    <xf numFmtId="177" fontId="38" fillId="0" borderId="45" xfId="0" applyNumberFormat="1" applyFont="1" applyFill="1" applyBorder="1" applyAlignment="1">
      <alignment horizontal="left" vertical="center" shrinkToFit="1"/>
    </xf>
    <xf numFmtId="41" fontId="38" fillId="0" borderId="46" xfId="1" applyNumberFormat="1" applyFont="1" applyFill="1" applyBorder="1" applyAlignment="1">
      <alignment horizontal="right" vertical="center" shrinkToFit="1"/>
    </xf>
    <xf numFmtId="10" fontId="38" fillId="0" borderId="46" xfId="0" applyNumberFormat="1" applyFont="1" applyFill="1" applyBorder="1" applyAlignment="1">
      <alignment horizontal="center" vertical="center" shrinkToFit="1"/>
    </xf>
    <xf numFmtId="181" fontId="38" fillId="0" borderId="46" xfId="0" applyNumberFormat="1" applyFont="1" applyFill="1" applyBorder="1" applyAlignment="1">
      <alignment horizontal="center" vertical="center" shrinkToFit="1"/>
    </xf>
    <xf numFmtId="177" fontId="38" fillId="0" borderId="46" xfId="0" applyNumberFormat="1" applyFont="1" applyFill="1" applyBorder="1" applyAlignment="1">
      <alignment horizontal="center" vertical="center" shrinkToFit="1"/>
    </xf>
    <xf numFmtId="0" fontId="38" fillId="0" borderId="45" xfId="0" applyFont="1" applyFill="1" applyBorder="1" applyAlignment="1">
      <alignment horizontal="center" vertical="center" shrinkToFit="1"/>
    </xf>
    <xf numFmtId="177" fontId="38" fillId="0" borderId="47" xfId="0" applyNumberFormat="1" applyFont="1" applyFill="1" applyBorder="1" applyAlignment="1">
      <alignment horizontal="left" vertical="center" shrinkToFit="1"/>
    </xf>
    <xf numFmtId="177" fontId="38" fillId="0" borderId="36" xfId="0" applyNumberFormat="1" applyFont="1" applyFill="1" applyBorder="1" applyAlignment="1">
      <alignment horizontal="left" vertical="center" shrinkToFit="1"/>
    </xf>
    <xf numFmtId="41" fontId="38" fillId="0" borderId="37" xfId="1" applyNumberFormat="1" applyFont="1" applyFill="1" applyBorder="1" applyAlignment="1">
      <alignment horizontal="right" vertical="center" shrinkToFit="1"/>
    </xf>
    <xf numFmtId="10" fontId="38" fillId="0" borderId="37" xfId="0" applyNumberFormat="1" applyFont="1" applyFill="1" applyBorder="1" applyAlignment="1">
      <alignment horizontal="center" vertical="center" shrinkToFit="1"/>
    </xf>
    <xf numFmtId="181" fontId="38" fillId="0" borderId="37" xfId="0" applyNumberFormat="1" applyFont="1" applyFill="1" applyBorder="1" applyAlignment="1">
      <alignment horizontal="center" vertical="center" shrinkToFit="1"/>
    </xf>
    <xf numFmtId="177" fontId="38" fillId="0" borderId="37" xfId="0" applyNumberFormat="1" applyFont="1" applyFill="1" applyBorder="1" applyAlignment="1">
      <alignment horizontal="center" vertical="center" shrinkToFit="1"/>
    </xf>
    <xf numFmtId="0" fontId="38" fillId="0" borderId="36" xfId="0" applyFont="1" applyFill="1" applyBorder="1" applyAlignment="1">
      <alignment horizontal="center" vertical="center" shrinkToFit="1"/>
    </xf>
    <xf numFmtId="177" fontId="38" fillId="0" borderId="38" xfId="0" applyNumberFormat="1" applyFont="1" applyFill="1" applyBorder="1" applyAlignment="1">
      <alignment horizontal="left" vertical="center" shrinkToFit="1"/>
    </xf>
    <xf numFmtId="177" fontId="38" fillId="0" borderId="39" xfId="0" applyNumberFormat="1" applyFont="1" applyFill="1" applyBorder="1" applyAlignment="1">
      <alignment horizontal="left" vertical="center" shrinkToFit="1"/>
    </xf>
    <xf numFmtId="41" fontId="38" fillId="0" borderId="40" xfId="1" applyNumberFormat="1" applyFont="1" applyFill="1" applyBorder="1" applyAlignment="1">
      <alignment horizontal="right" vertical="center" shrinkToFit="1"/>
    </xf>
    <xf numFmtId="10" fontId="38" fillId="0" borderId="40" xfId="0" applyNumberFormat="1" applyFont="1" applyFill="1" applyBorder="1" applyAlignment="1">
      <alignment horizontal="center" vertical="center" shrinkToFit="1"/>
    </xf>
    <xf numFmtId="181" fontId="38" fillId="0" borderId="40" xfId="0" applyNumberFormat="1" applyFont="1" applyFill="1" applyBorder="1" applyAlignment="1">
      <alignment horizontal="center" vertical="center" shrinkToFit="1"/>
    </xf>
    <xf numFmtId="177" fontId="38" fillId="0" borderId="40" xfId="0" applyNumberFormat="1" applyFont="1" applyFill="1" applyBorder="1" applyAlignment="1">
      <alignment horizontal="center" vertical="center" shrinkToFit="1"/>
    </xf>
    <xf numFmtId="0" fontId="38" fillId="0" borderId="39" xfId="0" applyFont="1" applyFill="1" applyBorder="1" applyAlignment="1">
      <alignment horizontal="center" vertical="center" shrinkToFit="1"/>
    </xf>
    <xf numFmtId="177" fontId="38" fillId="0" borderId="41" xfId="0" applyNumberFormat="1" applyFont="1" applyFill="1" applyBorder="1" applyAlignment="1">
      <alignment horizontal="left" vertical="center" shrinkToFit="1"/>
    </xf>
    <xf numFmtId="177" fontId="38" fillId="0" borderId="0" xfId="0" applyNumberFormat="1" applyFont="1" applyFill="1" applyBorder="1" applyAlignment="1">
      <alignment horizontal="left" vertical="center" shrinkToFit="1"/>
    </xf>
    <xf numFmtId="182" fontId="38" fillId="0" borderId="0" xfId="0" applyNumberFormat="1" applyFont="1" applyFill="1" applyBorder="1" applyAlignment="1">
      <alignment horizontal="right" vertical="center" shrinkToFit="1"/>
    </xf>
    <xf numFmtId="10" fontId="38" fillId="0" borderId="0" xfId="0" applyNumberFormat="1" applyFont="1" applyFill="1" applyBorder="1" applyAlignment="1">
      <alignment horizontal="center" vertical="center" shrinkToFit="1"/>
    </xf>
    <xf numFmtId="178" fontId="38" fillId="0" borderId="0" xfId="0" applyNumberFormat="1" applyFont="1" applyFill="1" applyBorder="1" applyAlignment="1">
      <alignment horizontal="center" vertical="center" shrinkToFit="1"/>
    </xf>
    <xf numFmtId="177" fontId="38" fillId="0" borderId="0" xfId="0" applyNumberFormat="1" applyFont="1" applyFill="1" applyBorder="1" applyAlignment="1">
      <alignment horizontal="center" vertical="center" shrinkToFit="1"/>
    </xf>
    <xf numFmtId="176" fontId="38" fillId="0" borderId="0" xfId="0" applyNumberFormat="1" applyFont="1" applyFill="1" applyBorder="1" applyAlignment="1">
      <alignment horizontal="center" vertical="center" shrinkToFit="1"/>
    </xf>
    <xf numFmtId="49" fontId="38" fillId="0" borderId="0" xfId="0" applyNumberFormat="1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wrapText="1"/>
    </xf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4" borderId="2" xfId="0" applyNumberFormat="1" applyFont="1" applyFill="1" applyBorder="1" applyAlignment="1">
      <alignment horizontal="center" vertical="center" shrinkToFit="1"/>
    </xf>
    <xf numFmtId="41" fontId="5" fillId="0" borderId="2" xfId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39" fillId="0" borderId="0" xfId="0" applyFont="1"/>
    <xf numFmtId="3" fontId="22" fillId="0" borderId="0" xfId="0" applyNumberFormat="1" applyFont="1" applyAlignment="1">
      <alignment vertical="center"/>
    </xf>
    <xf numFmtId="0" fontId="14" fillId="2" borderId="2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24" fillId="0" borderId="0" xfId="0" applyFont="1" applyFill="1" applyBorder="1"/>
    <xf numFmtId="0" fontId="40" fillId="0" borderId="2" xfId="0" applyFont="1" applyBorder="1" applyAlignment="1">
      <alignment horizontal="left" vertical="center" wrapText="1"/>
    </xf>
    <xf numFmtId="0" fontId="5" fillId="4" borderId="27" xfId="0" applyNumberFormat="1" applyFont="1" applyFill="1" applyBorder="1" applyAlignment="1" applyProtection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38" fontId="5" fillId="0" borderId="27" xfId="2" applyNumberFormat="1" applyFont="1" applyBorder="1" applyAlignment="1">
      <alignment horizontal="center" vertical="center" shrinkToFit="1"/>
    </xf>
    <xf numFmtId="177" fontId="5" fillId="0" borderId="27" xfId="0" applyNumberFormat="1" applyFont="1" applyFill="1" applyBorder="1" applyAlignment="1">
      <alignment horizontal="center" vertical="center" shrinkToFit="1"/>
    </xf>
    <xf numFmtId="0" fontId="5" fillId="4" borderId="51" xfId="0" applyNumberFormat="1" applyFont="1" applyFill="1" applyBorder="1" applyAlignment="1" applyProtection="1">
      <alignment horizontal="center" vertical="center" shrinkToFit="1"/>
    </xf>
    <xf numFmtId="177" fontId="5" fillId="0" borderId="51" xfId="0" applyNumberFormat="1" applyFont="1" applyFill="1" applyBorder="1" applyAlignment="1">
      <alignment horizontal="left" vertical="center" shrinkToFit="1"/>
    </xf>
    <xf numFmtId="41" fontId="5" fillId="0" borderId="51" xfId="1" quotePrefix="1" applyFont="1" applyBorder="1" applyAlignment="1">
      <alignment vertical="center" shrinkToFit="1"/>
    </xf>
    <xf numFmtId="38" fontId="5" fillId="0" borderId="51" xfId="2" applyNumberFormat="1" applyFont="1" applyBorder="1" applyAlignment="1">
      <alignment horizontal="center" vertical="center" shrinkToFit="1"/>
    </xf>
    <xf numFmtId="177" fontId="5" fillId="0" borderId="51" xfId="0" applyNumberFormat="1" applyFont="1" applyFill="1" applyBorder="1" applyAlignment="1">
      <alignment horizontal="center" vertical="center" shrinkToFit="1"/>
    </xf>
    <xf numFmtId="0" fontId="5" fillId="0" borderId="51" xfId="0" applyNumberFormat="1" applyFont="1" applyFill="1" applyBorder="1" applyAlignment="1" applyProtection="1">
      <alignment horizontal="center" vertical="center" shrinkToFit="1"/>
    </xf>
    <xf numFmtId="0" fontId="5" fillId="0" borderId="51" xfId="0" applyNumberFormat="1" applyFont="1" applyFill="1" applyBorder="1" applyAlignment="1">
      <alignment vertical="center" shrinkToFit="1"/>
    </xf>
    <xf numFmtId="41" fontId="5" fillId="0" borderId="51" xfId="1" applyFont="1" applyFill="1" applyBorder="1" applyAlignment="1">
      <alignment horizontal="right" vertical="center" shrinkToFit="1"/>
    </xf>
    <xf numFmtId="41" fontId="5" fillId="0" borderId="51" xfId="1" applyFont="1" applyFill="1" applyBorder="1" applyAlignment="1" applyProtection="1">
      <alignment horizontal="right" vertical="center" shrinkToFit="1"/>
    </xf>
    <xf numFmtId="41" fontId="5" fillId="0" borderId="51" xfId="1" quotePrefix="1" applyFont="1" applyFill="1" applyBorder="1" applyAlignment="1" applyProtection="1">
      <alignment horizontal="right" vertical="center" shrinkToFit="1"/>
    </xf>
    <xf numFmtId="0" fontId="5" fillId="0" borderId="27" xfId="0" applyNumberFormat="1" applyFont="1" applyFill="1" applyBorder="1" applyAlignment="1" applyProtection="1">
      <alignment horizontal="center" vertical="center" wrapText="1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42" fillId="0" borderId="0" xfId="0" applyNumberFormat="1" applyFont="1" applyFill="1" applyBorder="1" applyAlignment="1" applyProtection="1">
      <alignment horizontal="centerContinuous" vertical="center"/>
    </xf>
    <xf numFmtId="0" fontId="43" fillId="0" borderId="0" xfId="0" applyFont="1" applyFill="1" applyBorder="1"/>
    <xf numFmtId="0" fontId="43" fillId="0" borderId="0" xfId="0" applyFont="1" applyFill="1"/>
    <xf numFmtId="0" fontId="44" fillId="0" borderId="1" xfId="0" applyNumberFormat="1" applyFont="1" applyFill="1" applyBorder="1" applyAlignment="1" applyProtection="1">
      <alignment vertical="center"/>
    </xf>
    <xf numFmtId="0" fontId="44" fillId="0" borderId="1" xfId="0" applyNumberFormat="1" applyFont="1" applyFill="1" applyBorder="1" applyAlignment="1" applyProtection="1">
      <alignment horizontal="center" vertical="center"/>
    </xf>
    <xf numFmtId="0" fontId="44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center"/>
    </xf>
    <xf numFmtId="0" fontId="44" fillId="0" borderId="1" xfId="0" applyNumberFormat="1" applyFont="1" applyFill="1" applyBorder="1" applyAlignment="1" applyProtection="1">
      <alignment vertical="center" shrinkToFit="1"/>
    </xf>
    <xf numFmtId="41" fontId="44" fillId="0" borderId="1" xfId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177" fontId="38" fillId="0" borderId="52" xfId="0" applyNumberFormat="1" applyFont="1" applyFill="1" applyBorder="1" applyAlignment="1">
      <alignment horizontal="left" vertical="center" shrinkToFit="1"/>
    </xf>
    <xf numFmtId="41" fontId="38" fillId="0" borderId="53" xfId="1" applyNumberFormat="1" applyFont="1" applyFill="1" applyBorder="1" applyAlignment="1">
      <alignment horizontal="right" vertical="center" shrinkToFit="1"/>
    </xf>
    <xf numFmtId="10" fontId="38" fillId="0" borderId="53" xfId="0" applyNumberFormat="1" applyFont="1" applyFill="1" applyBorder="1" applyAlignment="1">
      <alignment horizontal="center" vertical="center" shrinkToFit="1"/>
    </xf>
    <xf numFmtId="181" fontId="38" fillId="0" borderId="53" xfId="0" applyNumberFormat="1" applyFont="1" applyFill="1" applyBorder="1" applyAlignment="1">
      <alignment horizontal="center" vertical="center" shrinkToFit="1"/>
    </xf>
    <xf numFmtId="177" fontId="38" fillId="0" borderId="53" xfId="0" applyNumberFormat="1" applyFont="1" applyFill="1" applyBorder="1" applyAlignment="1">
      <alignment horizontal="center" vertical="center" shrinkToFit="1"/>
    </xf>
    <xf numFmtId="0" fontId="35" fillId="0" borderId="54" xfId="0" applyFont="1" applyFill="1" applyBorder="1" applyAlignment="1">
      <alignment horizontal="center" vertical="center" shrinkToFit="1"/>
    </xf>
    <xf numFmtId="0" fontId="38" fillId="0" borderId="52" xfId="0" applyFont="1" applyFill="1" applyBorder="1" applyAlignment="1">
      <alignment horizontal="center" vertical="center" shrinkToFit="1"/>
    </xf>
    <xf numFmtId="177" fontId="38" fillId="0" borderId="54" xfId="0" applyNumberFormat="1" applyFont="1" applyFill="1" applyBorder="1" applyAlignment="1">
      <alignment horizontal="left" vertical="center" shrinkToFit="1"/>
    </xf>
    <xf numFmtId="177" fontId="38" fillId="0" borderId="55" xfId="0" applyNumberFormat="1" applyFont="1" applyFill="1" applyBorder="1" applyAlignment="1">
      <alignment horizontal="left" vertical="center" shrinkToFit="1"/>
    </xf>
    <xf numFmtId="41" fontId="38" fillId="0" borderId="56" xfId="1" applyNumberFormat="1" applyFont="1" applyFill="1" applyBorder="1" applyAlignment="1">
      <alignment horizontal="right" vertical="center" shrinkToFit="1"/>
    </xf>
    <xf numFmtId="10" fontId="38" fillId="0" borderId="56" xfId="0" applyNumberFormat="1" applyFont="1" applyFill="1" applyBorder="1" applyAlignment="1">
      <alignment horizontal="center" vertical="center" shrinkToFit="1"/>
    </xf>
    <xf numFmtId="181" fontId="38" fillId="0" borderId="56" xfId="0" applyNumberFormat="1" applyFont="1" applyFill="1" applyBorder="1" applyAlignment="1">
      <alignment horizontal="center" vertical="center" shrinkToFit="1"/>
    </xf>
    <xf numFmtId="177" fontId="38" fillId="0" borderId="56" xfId="0" applyNumberFormat="1" applyFont="1" applyFill="1" applyBorder="1" applyAlignment="1">
      <alignment horizontal="center" vertical="center" shrinkToFit="1"/>
    </xf>
    <xf numFmtId="0" fontId="35" fillId="0" borderId="57" xfId="0" applyFont="1" applyFill="1" applyBorder="1" applyAlignment="1">
      <alignment horizontal="center" vertical="center" shrinkToFit="1"/>
    </xf>
    <xf numFmtId="0" fontId="38" fillId="0" borderId="55" xfId="0" applyFont="1" applyFill="1" applyBorder="1" applyAlignment="1">
      <alignment horizontal="center" vertical="center" shrinkToFit="1"/>
    </xf>
    <xf numFmtId="177" fontId="38" fillId="0" borderId="57" xfId="0" applyNumberFormat="1" applyFont="1" applyFill="1" applyBorder="1" applyAlignment="1">
      <alignment horizontal="left" vertical="center" shrinkToFit="1"/>
    </xf>
    <xf numFmtId="177" fontId="33" fillId="0" borderId="45" xfId="0" applyNumberFormat="1" applyFont="1" applyFill="1" applyBorder="1" applyAlignment="1">
      <alignment horizontal="left" vertical="center" shrinkToFit="1"/>
    </xf>
    <xf numFmtId="181" fontId="33" fillId="0" borderId="46" xfId="0" applyNumberFormat="1" applyFont="1" applyFill="1" applyBorder="1" applyAlignment="1">
      <alignment horizontal="center" vertical="center" shrinkToFit="1"/>
    </xf>
    <xf numFmtId="177" fontId="33" fillId="0" borderId="46" xfId="0" applyNumberFormat="1" applyFont="1" applyFill="1" applyBorder="1" applyAlignment="1">
      <alignment horizontal="center" vertical="center" shrinkToFit="1"/>
    </xf>
    <xf numFmtId="41" fontId="33" fillId="0" borderId="46" xfId="1" applyNumberFormat="1" applyFont="1" applyFill="1" applyBorder="1" applyAlignment="1">
      <alignment horizontal="right" vertical="center" shrinkToFit="1"/>
    </xf>
    <xf numFmtId="10" fontId="33" fillId="0" borderId="46" xfId="0" applyNumberFormat="1" applyFont="1" applyFill="1" applyBorder="1" applyAlignment="1">
      <alignment horizontal="center" vertical="center" shrinkToFit="1"/>
    </xf>
    <xf numFmtId="177" fontId="33" fillId="0" borderId="47" xfId="0" applyNumberFormat="1" applyFont="1" applyFill="1" applyBorder="1" applyAlignment="1">
      <alignment horizontal="left" vertical="center" shrinkToFi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177" fontId="22" fillId="0" borderId="14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177" fontId="14" fillId="0" borderId="23" xfId="0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177" fontId="14" fillId="0" borderId="22" xfId="0" applyNumberFormat="1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3" fontId="14" fillId="0" borderId="7" xfId="0" applyNumberFormat="1" applyFont="1" applyBorder="1" applyAlignment="1">
      <alignment horizontal="justify" vertical="center" wrapText="1"/>
    </xf>
    <xf numFmtId="177" fontId="1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181" fontId="14" fillId="0" borderId="7" xfId="0" applyNumberFormat="1" applyFont="1" applyFill="1" applyBorder="1" applyAlignment="1">
      <alignment horizontal="center" vertical="center" wrapText="1"/>
    </xf>
    <xf numFmtId="181" fontId="14" fillId="0" borderId="21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shrinkToFit="1"/>
    </xf>
    <xf numFmtId="3" fontId="14" fillId="0" borderId="22" xfId="0" applyNumberFormat="1" applyFont="1" applyBorder="1" applyAlignment="1">
      <alignment horizontal="center" vertical="center" shrinkToFit="1"/>
    </xf>
    <xf numFmtId="180" fontId="14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0" fontId="4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</cellXfs>
  <cellStyles count="5766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A4" sqref="A4"/>
    </sheetView>
  </sheetViews>
  <sheetFormatPr defaultRowHeight="13.5" x14ac:dyDescent="0.15"/>
  <cols>
    <col min="3" max="3" width="35.21875" bestFit="1" customWidth="1"/>
    <col min="5" max="5" width="30.5546875" customWidth="1"/>
    <col min="8" max="8" width="10.109375" bestFit="1" customWidth="1"/>
    <col min="9" max="9" width="18.88671875" bestFit="1" customWidth="1"/>
  </cols>
  <sheetData>
    <row r="1" spans="1:12" ht="36" customHeight="1" x14ac:dyDescent="0.15">
      <c r="A1" s="65" t="s">
        <v>59</v>
      </c>
      <c r="B1" s="65"/>
      <c r="C1" s="76"/>
      <c r="D1" s="65"/>
      <c r="E1" s="65"/>
      <c r="F1" s="65"/>
      <c r="G1" s="65"/>
      <c r="H1" s="65"/>
      <c r="I1" s="65"/>
      <c r="J1" s="65"/>
      <c r="K1" s="65"/>
      <c r="L1" s="65"/>
    </row>
    <row r="2" spans="1:12" ht="25.5" customHeight="1" x14ac:dyDescent="0.15">
      <c r="A2" s="85" t="s">
        <v>99</v>
      </c>
      <c r="B2" s="86"/>
      <c r="C2" s="71"/>
      <c r="D2" s="43"/>
      <c r="E2" s="43"/>
      <c r="F2" s="43"/>
      <c r="G2" s="43"/>
      <c r="H2" s="43"/>
      <c r="I2" s="43"/>
      <c r="J2" s="43"/>
      <c r="K2" s="43"/>
      <c r="L2" s="48" t="s">
        <v>90</v>
      </c>
    </row>
    <row r="3" spans="1:12" ht="35.25" customHeight="1" x14ac:dyDescent="0.15">
      <c r="A3" s="35" t="s">
        <v>60</v>
      </c>
      <c r="B3" s="35" t="s">
        <v>44</v>
      </c>
      <c r="C3" s="74" t="s">
        <v>61</v>
      </c>
      <c r="D3" s="142" t="s">
        <v>112</v>
      </c>
      <c r="E3" s="35" t="s">
        <v>62</v>
      </c>
      <c r="F3" s="35" t="s">
        <v>63</v>
      </c>
      <c r="G3" s="35" t="s">
        <v>64</v>
      </c>
      <c r="H3" s="35" t="s">
        <v>102</v>
      </c>
      <c r="I3" s="35" t="s">
        <v>45</v>
      </c>
      <c r="J3" s="35" t="s">
        <v>65</v>
      </c>
      <c r="K3" s="35" t="s">
        <v>66</v>
      </c>
      <c r="L3" s="82" t="s">
        <v>1</v>
      </c>
    </row>
    <row r="4" spans="1:12" s="250" customFormat="1" ht="24" customHeight="1" x14ac:dyDescent="0.25">
      <c r="A4" s="34">
        <v>2021</v>
      </c>
      <c r="B4" s="242">
        <v>3</v>
      </c>
      <c r="C4" s="117" t="s">
        <v>239</v>
      </c>
      <c r="D4" s="34" t="s">
        <v>106</v>
      </c>
      <c r="E4" s="16" t="s">
        <v>240</v>
      </c>
      <c r="F4" s="36">
        <v>150</v>
      </c>
      <c r="G4" s="34" t="s">
        <v>241</v>
      </c>
      <c r="H4" s="37">
        <v>6000000</v>
      </c>
      <c r="I4" s="34" t="s">
        <v>242</v>
      </c>
      <c r="J4" s="34" t="s">
        <v>178</v>
      </c>
      <c r="K4" s="34" t="s">
        <v>179</v>
      </c>
      <c r="L4" s="34"/>
    </row>
    <row r="5" spans="1:12" s="250" customFormat="1" ht="24" customHeight="1" x14ac:dyDescent="0.25">
      <c r="A5" s="34">
        <v>2021</v>
      </c>
      <c r="B5" s="242">
        <v>3</v>
      </c>
      <c r="C5" s="117" t="s">
        <v>243</v>
      </c>
      <c r="D5" s="34" t="s">
        <v>106</v>
      </c>
      <c r="E5" s="16" t="s">
        <v>244</v>
      </c>
      <c r="F5" s="36">
        <v>400</v>
      </c>
      <c r="G5" s="34" t="s">
        <v>241</v>
      </c>
      <c r="H5" s="37">
        <v>2000000</v>
      </c>
      <c r="I5" s="34" t="s">
        <v>242</v>
      </c>
      <c r="J5" s="34" t="s">
        <v>168</v>
      </c>
      <c r="K5" s="34" t="s">
        <v>169</v>
      </c>
      <c r="L5" s="34"/>
    </row>
    <row r="6" spans="1:12" s="38" customFormat="1" ht="24" customHeight="1" x14ac:dyDescent="0.25">
      <c r="A6" s="34">
        <v>2021</v>
      </c>
      <c r="B6" s="242">
        <v>3</v>
      </c>
      <c r="C6" s="117" t="s">
        <v>245</v>
      </c>
      <c r="D6" s="34" t="s">
        <v>106</v>
      </c>
      <c r="E6" s="16" t="s">
        <v>244</v>
      </c>
      <c r="F6" s="36">
        <v>200</v>
      </c>
      <c r="G6" s="34" t="s">
        <v>241</v>
      </c>
      <c r="H6" s="37">
        <v>5000000</v>
      </c>
      <c r="I6" s="34" t="s">
        <v>242</v>
      </c>
      <c r="J6" s="34" t="s">
        <v>168</v>
      </c>
      <c r="K6" s="34" t="s">
        <v>169</v>
      </c>
      <c r="L6" s="34"/>
    </row>
    <row r="7" spans="1:12" s="38" customFormat="1" ht="24" customHeight="1" x14ac:dyDescent="0.25">
      <c r="A7" s="34">
        <v>2021</v>
      </c>
      <c r="B7" s="242">
        <v>3</v>
      </c>
      <c r="C7" s="117" t="s">
        <v>246</v>
      </c>
      <c r="D7" s="34" t="s">
        <v>278</v>
      </c>
      <c r="E7" s="16" t="s">
        <v>247</v>
      </c>
      <c r="F7" s="36">
        <v>2000</v>
      </c>
      <c r="G7" s="34" t="s">
        <v>107</v>
      </c>
      <c r="H7" s="37">
        <v>6500000</v>
      </c>
      <c r="I7" s="34" t="s">
        <v>166</v>
      </c>
      <c r="J7" s="34" t="s">
        <v>109</v>
      </c>
      <c r="K7" s="34" t="s">
        <v>110</v>
      </c>
      <c r="L7" s="34"/>
    </row>
    <row r="8" spans="1:12" s="38" customFormat="1" ht="24" customHeight="1" x14ac:dyDescent="0.25">
      <c r="A8" s="34">
        <v>2021</v>
      </c>
      <c r="B8" s="242">
        <v>3</v>
      </c>
      <c r="C8" s="117" t="s">
        <v>174</v>
      </c>
      <c r="D8" s="34" t="s">
        <v>277</v>
      </c>
      <c r="E8" s="16" t="s">
        <v>175</v>
      </c>
      <c r="F8" s="36">
        <v>1</v>
      </c>
      <c r="G8" s="34" t="s">
        <v>176</v>
      </c>
      <c r="H8" s="37">
        <v>3500000</v>
      </c>
      <c r="I8" s="34" t="s">
        <v>166</v>
      </c>
      <c r="J8" s="34" t="s">
        <v>109</v>
      </c>
      <c r="K8" s="34" t="s">
        <v>110</v>
      </c>
      <c r="L8" s="34"/>
    </row>
    <row r="9" spans="1:12" s="38" customFormat="1" ht="24" customHeight="1" x14ac:dyDescent="0.25">
      <c r="A9" s="34">
        <v>2021</v>
      </c>
      <c r="B9" s="242">
        <v>3</v>
      </c>
      <c r="C9" s="117" t="s">
        <v>177</v>
      </c>
      <c r="D9" s="34" t="s">
        <v>261</v>
      </c>
      <c r="E9" s="16" t="s">
        <v>248</v>
      </c>
      <c r="F9" s="36">
        <v>1</v>
      </c>
      <c r="G9" s="34" t="s">
        <v>176</v>
      </c>
      <c r="H9" s="37">
        <v>2100000</v>
      </c>
      <c r="I9" s="34" t="s">
        <v>166</v>
      </c>
      <c r="J9" s="34" t="s">
        <v>109</v>
      </c>
      <c r="K9" s="34" t="s">
        <v>110</v>
      </c>
      <c r="L9" s="34"/>
    </row>
    <row r="10" spans="1:12" s="38" customFormat="1" ht="24" customHeight="1" x14ac:dyDescent="0.25">
      <c r="A10" s="34">
        <v>2021</v>
      </c>
      <c r="B10" s="242">
        <v>3</v>
      </c>
      <c r="C10" s="117" t="s">
        <v>254</v>
      </c>
      <c r="D10" s="34" t="s">
        <v>260</v>
      </c>
      <c r="E10" s="16" t="s">
        <v>255</v>
      </c>
      <c r="F10" s="36">
        <v>10</v>
      </c>
      <c r="G10" s="34" t="s">
        <v>256</v>
      </c>
      <c r="H10" s="37">
        <v>2500000</v>
      </c>
      <c r="I10" s="34" t="s">
        <v>257</v>
      </c>
      <c r="J10" s="34" t="s">
        <v>258</v>
      </c>
      <c r="K10" s="34" t="s">
        <v>259</v>
      </c>
      <c r="L10" s="34"/>
    </row>
    <row r="11" spans="1:12" s="38" customFormat="1" ht="24" customHeight="1" x14ac:dyDescent="0.25">
      <c r="A11" s="34">
        <v>2021</v>
      </c>
      <c r="B11" s="242">
        <v>3</v>
      </c>
      <c r="C11" s="117" t="s">
        <v>180</v>
      </c>
      <c r="D11" s="34" t="s">
        <v>260</v>
      </c>
      <c r="E11" s="16" t="s">
        <v>113</v>
      </c>
      <c r="F11" s="36">
        <v>310</v>
      </c>
      <c r="G11" s="34" t="s">
        <v>181</v>
      </c>
      <c r="H11" s="37">
        <v>21390000</v>
      </c>
      <c r="I11" s="34" t="s">
        <v>167</v>
      </c>
      <c r="J11" s="34" t="s">
        <v>182</v>
      </c>
      <c r="K11" s="34" t="s">
        <v>183</v>
      </c>
      <c r="L11" s="34"/>
    </row>
    <row r="12" spans="1:12" s="38" customFormat="1" ht="24" customHeight="1" x14ac:dyDescent="0.25">
      <c r="A12" s="34">
        <v>2021</v>
      </c>
      <c r="B12" s="242">
        <v>3</v>
      </c>
      <c r="C12" s="117" t="s">
        <v>262</v>
      </c>
      <c r="D12" s="34" t="s">
        <v>260</v>
      </c>
      <c r="E12" s="16" t="s">
        <v>113</v>
      </c>
      <c r="F12" s="36">
        <v>280</v>
      </c>
      <c r="G12" s="34" t="s">
        <v>181</v>
      </c>
      <c r="H12" s="37">
        <v>63000000</v>
      </c>
      <c r="I12" s="34" t="s">
        <v>167</v>
      </c>
      <c r="J12" s="34" t="s">
        <v>182</v>
      </c>
      <c r="K12" s="34" t="s">
        <v>183</v>
      </c>
      <c r="L12" s="34"/>
    </row>
    <row r="13" spans="1:12" s="38" customFormat="1" ht="24" customHeight="1" x14ac:dyDescent="0.25">
      <c r="A13" s="34">
        <v>2021</v>
      </c>
      <c r="B13" s="242">
        <v>3</v>
      </c>
      <c r="C13" s="117" t="s">
        <v>263</v>
      </c>
      <c r="D13" s="34" t="s">
        <v>106</v>
      </c>
      <c r="E13" s="16" t="s">
        <v>113</v>
      </c>
      <c r="F13" s="36">
        <v>30</v>
      </c>
      <c r="G13" s="34" t="s">
        <v>181</v>
      </c>
      <c r="H13" s="37">
        <v>6000000</v>
      </c>
      <c r="I13" s="34" t="s">
        <v>167</v>
      </c>
      <c r="J13" s="34" t="s">
        <v>182</v>
      </c>
      <c r="K13" s="34" t="s">
        <v>183</v>
      </c>
      <c r="L13" s="34"/>
    </row>
    <row r="14" spans="1:12" s="38" customFormat="1" ht="24" customHeight="1" x14ac:dyDescent="0.25">
      <c r="A14" s="34">
        <v>2021</v>
      </c>
      <c r="B14" s="242">
        <v>3</v>
      </c>
      <c r="C14" s="117" t="s">
        <v>264</v>
      </c>
      <c r="D14" s="34" t="s">
        <v>260</v>
      </c>
      <c r="E14" s="16" t="s">
        <v>113</v>
      </c>
      <c r="F14" s="36">
        <v>416</v>
      </c>
      <c r="G14" s="34" t="s">
        <v>181</v>
      </c>
      <c r="H14" s="37">
        <v>14976000</v>
      </c>
      <c r="I14" s="34" t="s">
        <v>167</v>
      </c>
      <c r="J14" s="34" t="s">
        <v>182</v>
      </c>
      <c r="K14" s="34" t="s">
        <v>183</v>
      </c>
      <c r="L14" s="34"/>
    </row>
    <row r="15" spans="1:12" s="38" customFormat="1" ht="24" customHeight="1" x14ac:dyDescent="0.25">
      <c r="A15" s="34">
        <v>2021</v>
      </c>
      <c r="B15" s="242">
        <v>3</v>
      </c>
      <c r="C15" s="117" t="s">
        <v>184</v>
      </c>
      <c r="D15" s="34" t="s">
        <v>260</v>
      </c>
      <c r="E15" s="16" t="s">
        <v>113</v>
      </c>
      <c r="F15" s="36">
        <v>1</v>
      </c>
      <c r="G15" s="34" t="s">
        <v>185</v>
      </c>
      <c r="H15" s="37">
        <v>900000</v>
      </c>
      <c r="I15" s="34" t="s">
        <v>167</v>
      </c>
      <c r="J15" s="34" t="s">
        <v>182</v>
      </c>
      <c r="K15" s="34" t="s">
        <v>183</v>
      </c>
      <c r="L15" s="34"/>
    </row>
    <row r="16" spans="1:12" s="38" customFormat="1" ht="24" customHeight="1" x14ac:dyDescent="0.25">
      <c r="A16" s="34">
        <v>2021</v>
      </c>
      <c r="B16" s="242">
        <v>3</v>
      </c>
      <c r="C16" s="117" t="s">
        <v>186</v>
      </c>
      <c r="D16" s="34" t="s">
        <v>260</v>
      </c>
      <c r="E16" s="16" t="s">
        <v>113</v>
      </c>
      <c r="F16" s="36">
        <v>2</v>
      </c>
      <c r="G16" s="34" t="s">
        <v>185</v>
      </c>
      <c r="H16" s="37">
        <v>880000</v>
      </c>
      <c r="I16" s="34" t="s">
        <v>167</v>
      </c>
      <c r="J16" s="34" t="s">
        <v>182</v>
      </c>
      <c r="K16" s="34" t="s">
        <v>183</v>
      </c>
      <c r="L16" s="34"/>
    </row>
    <row r="17" spans="1:12" s="38" customFormat="1" ht="24" customHeight="1" x14ac:dyDescent="0.25">
      <c r="A17" s="34">
        <v>2021</v>
      </c>
      <c r="B17" s="242">
        <v>3</v>
      </c>
      <c r="C17" s="117" t="s">
        <v>265</v>
      </c>
      <c r="D17" s="34" t="s">
        <v>260</v>
      </c>
      <c r="E17" s="16" t="s">
        <v>113</v>
      </c>
      <c r="F17" s="36">
        <v>416</v>
      </c>
      <c r="G17" s="34" t="s">
        <v>181</v>
      </c>
      <c r="H17" s="37">
        <v>11232000</v>
      </c>
      <c r="I17" s="34" t="s">
        <v>167</v>
      </c>
      <c r="J17" s="34" t="s">
        <v>182</v>
      </c>
      <c r="K17" s="34" t="s">
        <v>183</v>
      </c>
      <c r="L17" s="34"/>
    </row>
    <row r="18" spans="1:12" s="38" customFormat="1" ht="24" customHeight="1" x14ac:dyDescent="0.25">
      <c r="A18" s="34">
        <v>2021</v>
      </c>
      <c r="B18" s="242">
        <v>3</v>
      </c>
      <c r="C18" s="117" t="s">
        <v>187</v>
      </c>
      <c r="D18" s="34" t="s">
        <v>270</v>
      </c>
      <c r="E18" s="16" t="s">
        <v>113</v>
      </c>
      <c r="F18" s="36">
        <v>40</v>
      </c>
      <c r="G18" s="34" t="s">
        <v>181</v>
      </c>
      <c r="H18" s="37">
        <v>5200000</v>
      </c>
      <c r="I18" s="34" t="s">
        <v>167</v>
      </c>
      <c r="J18" s="34" t="s">
        <v>182</v>
      </c>
      <c r="K18" s="34" t="s">
        <v>183</v>
      </c>
      <c r="L18" s="34"/>
    </row>
    <row r="19" spans="1:12" s="38" customFormat="1" ht="24" customHeight="1" x14ac:dyDescent="0.25">
      <c r="A19" s="34">
        <v>2021</v>
      </c>
      <c r="B19" s="242">
        <v>3</v>
      </c>
      <c r="C19" s="117" t="s">
        <v>188</v>
      </c>
      <c r="D19" s="34" t="s">
        <v>260</v>
      </c>
      <c r="E19" s="16" t="s">
        <v>113</v>
      </c>
      <c r="F19" s="36">
        <v>2</v>
      </c>
      <c r="G19" s="34" t="s">
        <v>176</v>
      </c>
      <c r="H19" s="37">
        <v>2700000</v>
      </c>
      <c r="I19" s="34" t="s">
        <v>167</v>
      </c>
      <c r="J19" s="34" t="s">
        <v>182</v>
      </c>
      <c r="K19" s="34" t="s">
        <v>183</v>
      </c>
      <c r="L19" s="34"/>
    </row>
    <row r="20" spans="1:12" s="38" customFormat="1" ht="24" customHeight="1" x14ac:dyDescent="0.25">
      <c r="A20" s="34">
        <v>2021</v>
      </c>
      <c r="B20" s="242">
        <v>3</v>
      </c>
      <c r="C20" s="117" t="s">
        <v>266</v>
      </c>
      <c r="D20" s="34" t="s">
        <v>271</v>
      </c>
      <c r="E20" s="16" t="s">
        <v>113</v>
      </c>
      <c r="F20" s="36">
        <v>1</v>
      </c>
      <c r="G20" s="34" t="s">
        <v>189</v>
      </c>
      <c r="H20" s="37">
        <v>35500000</v>
      </c>
      <c r="I20" s="34" t="s">
        <v>167</v>
      </c>
      <c r="J20" s="34" t="s">
        <v>182</v>
      </c>
      <c r="K20" s="34" t="s">
        <v>183</v>
      </c>
      <c r="L20" s="34"/>
    </row>
    <row r="21" spans="1:12" s="38" customFormat="1" ht="24" customHeight="1" x14ac:dyDescent="0.25">
      <c r="A21" s="34">
        <v>2021</v>
      </c>
      <c r="B21" s="242">
        <v>3</v>
      </c>
      <c r="C21" s="117" t="s">
        <v>267</v>
      </c>
      <c r="D21" s="34" t="s">
        <v>260</v>
      </c>
      <c r="E21" s="16" t="s">
        <v>113</v>
      </c>
      <c r="F21" s="36">
        <v>1</v>
      </c>
      <c r="G21" s="34" t="s">
        <v>189</v>
      </c>
      <c r="H21" s="37">
        <v>27500000</v>
      </c>
      <c r="I21" s="34" t="s">
        <v>167</v>
      </c>
      <c r="J21" s="34" t="s">
        <v>182</v>
      </c>
      <c r="K21" s="34" t="s">
        <v>183</v>
      </c>
      <c r="L21" s="34"/>
    </row>
  </sheetData>
  <phoneticPr fontId="2" type="noConversion"/>
  <dataValidations count="1">
    <dataValidation type="textLength" operator="lessThanOrEqual" allowBlank="1" showInputMessage="1" showErrorMessage="1" sqref="F13 F11">
      <formula1>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46" customWidth="1"/>
    <col min="2" max="2" width="42.21875" style="46" customWidth="1"/>
    <col min="3" max="3" width="11.109375" style="46" customWidth="1"/>
    <col min="4" max="4" width="14" style="46" customWidth="1"/>
    <col min="5" max="5" width="9.44140625" style="46" customWidth="1"/>
    <col min="6" max="6" width="14" style="46" customWidth="1"/>
    <col min="7" max="7" width="9.5546875" style="46" customWidth="1"/>
    <col min="8" max="8" width="14" style="46" customWidth="1"/>
    <col min="9" max="9" width="27.21875" style="46" customWidth="1"/>
    <col min="10" max="16384" width="8.88671875" style="44"/>
  </cols>
  <sheetData>
    <row r="1" spans="1:9" s="62" customFormat="1" ht="36" customHeight="1" x14ac:dyDescent="0.55000000000000004">
      <c r="A1" s="341" t="s">
        <v>78</v>
      </c>
      <c r="B1" s="341"/>
      <c r="C1" s="341"/>
      <c r="D1" s="341"/>
      <c r="E1" s="341"/>
      <c r="F1" s="341"/>
      <c r="G1" s="341"/>
      <c r="H1" s="341"/>
      <c r="I1" s="341"/>
    </row>
    <row r="2" spans="1:9" ht="24" customHeight="1" x14ac:dyDescent="0.25">
      <c r="A2" s="116" t="s">
        <v>98</v>
      </c>
      <c r="B2" s="116"/>
      <c r="C2" s="47"/>
      <c r="D2" s="47"/>
      <c r="E2" s="47"/>
      <c r="F2" s="47"/>
      <c r="G2" s="47"/>
      <c r="H2" s="47"/>
      <c r="I2" s="48" t="s">
        <v>89</v>
      </c>
    </row>
    <row r="3" spans="1:9" ht="24" customHeight="1" x14ac:dyDescent="0.25">
      <c r="A3" s="346" t="s">
        <v>3</v>
      </c>
      <c r="B3" s="344" t="s">
        <v>4</v>
      </c>
      <c r="C3" s="344" t="s">
        <v>67</v>
      </c>
      <c r="D3" s="344" t="s">
        <v>80</v>
      </c>
      <c r="E3" s="342" t="s">
        <v>81</v>
      </c>
      <c r="F3" s="343"/>
      <c r="G3" s="342" t="s">
        <v>82</v>
      </c>
      <c r="H3" s="343"/>
      <c r="I3" s="344" t="s">
        <v>79</v>
      </c>
    </row>
    <row r="4" spans="1:9" ht="24" customHeight="1" x14ac:dyDescent="0.25">
      <c r="A4" s="347"/>
      <c r="B4" s="345"/>
      <c r="C4" s="345"/>
      <c r="D4" s="345"/>
      <c r="E4" s="90" t="s">
        <v>86</v>
      </c>
      <c r="F4" s="90" t="s">
        <v>87</v>
      </c>
      <c r="G4" s="90" t="s">
        <v>86</v>
      </c>
      <c r="H4" s="90" t="s">
        <v>87</v>
      </c>
      <c r="I4" s="345"/>
    </row>
    <row r="5" spans="1:9" ht="24" customHeight="1" x14ac:dyDescent="0.25">
      <c r="A5" s="5"/>
      <c r="B5" s="133" t="s">
        <v>114</v>
      </c>
      <c r="C5" s="133"/>
      <c r="D5" s="133"/>
      <c r="E5" s="136"/>
      <c r="F5" s="134"/>
      <c r="G5" s="137"/>
      <c r="H5" s="134"/>
      <c r="I5" s="10"/>
    </row>
    <row r="6" spans="1:9" ht="24" customHeight="1" x14ac:dyDescent="0.25">
      <c r="A6" s="5"/>
      <c r="B6" s="11"/>
      <c r="C6" s="134"/>
      <c r="D6" s="134"/>
      <c r="E6" s="137"/>
      <c r="F6" s="134"/>
      <c r="G6" s="137"/>
      <c r="H6" s="134"/>
      <c r="I6" s="10"/>
    </row>
    <row r="7" spans="1:9" ht="24" customHeight="1" x14ac:dyDescent="0.25">
      <c r="A7" s="5"/>
      <c r="B7" s="11"/>
      <c r="C7" s="134"/>
      <c r="D7" s="134"/>
      <c r="E7" s="137"/>
      <c r="F7" s="134"/>
      <c r="G7" s="137"/>
      <c r="H7" s="134"/>
      <c r="I7" s="10"/>
    </row>
    <row r="8" spans="1:9" ht="24" customHeight="1" x14ac:dyDescent="0.25">
      <c r="A8" s="5"/>
      <c r="B8" s="11"/>
      <c r="C8" s="134"/>
      <c r="D8" s="134"/>
      <c r="E8" s="137"/>
      <c r="F8" s="134"/>
      <c r="G8" s="137"/>
      <c r="H8" s="134"/>
      <c r="I8" s="10"/>
    </row>
    <row r="9" spans="1:9" ht="24" customHeight="1" x14ac:dyDescent="0.25">
      <c r="A9" s="5"/>
      <c r="B9" s="11"/>
      <c r="C9" s="134"/>
      <c r="D9" s="134"/>
      <c r="E9" s="137"/>
      <c r="F9" s="134"/>
      <c r="G9" s="137"/>
      <c r="H9" s="134"/>
      <c r="I9" s="10"/>
    </row>
    <row r="10" spans="1:9" ht="24" customHeight="1" x14ac:dyDescent="0.25">
      <c r="A10" s="5"/>
      <c r="B10" s="11"/>
      <c r="C10" s="134"/>
      <c r="D10" s="134"/>
      <c r="E10" s="137"/>
      <c r="F10" s="134"/>
      <c r="G10" s="137"/>
      <c r="H10" s="134"/>
      <c r="I10" s="10"/>
    </row>
    <row r="11" spans="1:9" ht="24" customHeight="1" x14ac:dyDescent="0.25">
      <c r="A11" s="5"/>
      <c r="B11" s="11"/>
      <c r="C11" s="134"/>
      <c r="D11" s="134"/>
      <c r="E11" s="137"/>
      <c r="F11" s="134"/>
      <c r="G11" s="137"/>
      <c r="H11" s="134"/>
      <c r="I11" s="10"/>
    </row>
    <row r="12" spans="1:9" ht="24" customHeight="1" x14ac:dyDescent="0.25">
      <c r="A12" s="5"/>
      <c r="B12" s="11"/>
      <c r="C12" s="134"/>
      <c r="D12" s="134"/>
      <c r="E12" s="137"/>
      <c r="F12" s="134"/>
      <c r="G12" s="137"/>
      <c r="H12" s="134"/>
      <c r="I12" s="10"/>
    </row>
    <row r="13" spans="1:9" ht="24" customHeight="1" x14ac:dyDescent="0.25">
      <c r="A13" s="5"/>
      <c r="B13" s="6"/>
      <c r="C13" s="134"/>
      <c r="D13" s="134"/>
      <c r="E13" s="137"/>
      <c r="F13" s="134"/>
      <c r="G13" s="137"/>
      <c r="H13" s="134"/>
      <c r="I13" s="10"/>
    </row>
    <row r="14" spans="1:9" ht="24" customHeight="1" x14ac:dyDescent="0.25">
      <c r="A14" s="5"/>
      <c r="B14" s="6"/>
      <c r="C14" s="134"/>
      <c r="D14" s="134"/>
      <c r="E14" s="137"/>
      <c r="F14" s="134"/>
      <c r="G14" s="137"/>
      <c r="H14" s="134"/>
      <c r="I14" s="10"/>
    </row>
    <row r="15" spans="1:9" ht="24" customHeight="1" x14ac:dyDescent="0.25">
      <c r="A15" s="5"/>
      <c r="B15" s="6"/>
      <c r="C15" s="134"/>
      <c r="D15" s="134"/>
      <c r="E15" s="137"/>
      <c r="F15" s="134"/>
      <c r="G15" s="137"/>
      <c r="H15" s="134"/>
      <c r="I15" s="10"/>
    </row>
    <row r="16" spans="1:9" ht="24" customHeight="1" x14ac:dyDescent="0.25">
      <c r="A16" s="5"/>
      <c r="B16" s="6"/>
      <c r="C16" s="135"/>
      <c r="D16" s="135"/>
      <c r="E16" s="138"/>
      <c r="F16" s="135"/>
      <c r="G16" s="138"/>
      <c r="H16" s="135"/>
      <c r="I16" s="10"/>
    </row>
    <row r="17" spans="3:9" ht="24" customHeight="1" x14ac:dyDescent="0.25">
      <c r="C17" s="89"/>
      <c r="D17" s="89"/>
      <c r="E17" s="89"/>
      <c r="F17" s="89"/>
      <c r="G17" s="89"/>
      <c r="H17" s="89"/>
      <c r="I17" s="89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31" customWidth="1"/>
    <col min="2" max="2" width="8.77734375" style="31" customWidth="1"/>
    <col min="3" max="3" width="44.21875" style="72" customWidth="1"/>
    <col min="4" max="4" width="10.88671875" style="31" customWidth="1"/>
    <col min="5" max="5" width="12.44140625" style="31" customWidth="1"/>
    <col min="6" max="6" width="13.44140625" style="31" customWidth="1"/>
    <col min="7" max="7" width="11.21875" style="31" customWidth="1"/>
    <col min="8" max="9" width="12.44140625" style="31" customWidth="1"/>
    <col min="10" max="16384" width="8.88671875" style="61"/>
  </cols>
  <sheetData>
    <row r="1" spans="1:12" ht="36" customHeight="1" x14ac:dyDescent="0.15">
      <c r="A1" s="65" t="s">
        <v>73</v>
      </c>
      <c r="B1" s="65"/>
      <c r="C1" s="76"/>
      <c r="D1" s="65"/>
      <c r="E1" s="65"/>
      <c r="F1" s="65"/>
      <c r="G1" s="65"/>
      <c r="H1" s="65"/>
      <c r="I1" s="65"/>
      <c r="J1" s="64"/>
      <c r="K1" s="64"/>
      <c r="L1" s="64"/>
    </row>
    <row r="2" spans="1:12" s="42" customFormat="1" ht="25.5" customHeight="1" x14ac:dyDescent="0.25">
      <c r="A2" s="85" t="s">
        <v>99</v>
      </c>
      <c r="B2" s="86"/>
      <c r="C2" s="71"/>
      <c r="D2" s="43"/>
      <c r="E2" s="43"/>
      <c r="F2" s="43"/>
      <c r="G2" s="43"/>
      <c r="H2" s="43"/>
      <c r="I2" s="48" t="s">
        <v>90</v>
      </c>
      <c r="J2" s="43"/>
      <c r="K2" s="43"/>
      <c r="L2" s="43"/>
    </row>
    <row r="3" spans="1:12" ht="35.25" customHeight="1" x14ac:dyDescent="0.15">
      <c r="A3" s="29" t="s">
        <v>43</v>
      </c>
      <c r="B3" s="30" t="s">
        <v>44</v>
      </c>
      <c r="C3" s="75" t="s">
        <v>57</v>
      </c>
      <c r="D3" s="142" t="s">
        <v>112</v>
      </c>
      <c r="E3" s="33" t="s">
        <v>101</v>
      </c>
      <c r="F3" s="29" t="s">
        <v>45</v>
      </c>
      <c r="G3" s="29" t="s">
        <v>46</v>
      </c>
      <c r="H3" s="29" t="s">
        <v>47</v>
      </c>
      <c r="I3" s="83" t="s">
        <v>1</v>
      </c>
    </row>
    <row r="4" spans="1:12" s="94" customFormat="1" ht="24" customHeight="1" x14ac:dyDescent="0.15">
      <c r="A4" s="34">
        <v>2021</v>
      </c>
      <c r="B4" s="242">
        <v>3</v>
      </c>
      <c r="C4" s="139" t="s">
        <v>249</v>
      </c>
      <c r="D4" s="118" t="s">
        <v>277</v>
      </c>
      <c r="E4" s="119">
        <v>7000000</v>
      </c>
      <c r="F4" s="95" t="s">
        <v>250</v>
      </c>
      <c r="G4" s="95" t="s">
        <v>251</v>
      </c>
      <c r="H4" s="95" t="s">
        <v>252</v>
      </c>
      <c r="I4" s="95"/>
    </row>
    <row r="5" spans="1:12" s="94" customFormat="1" ht="24" customHeight="1" x14ac:dyDescent="0.15">
      <c r="A5" s="95">
        <v>2021</v>
      </c>
      <c r="B5" s="241">
        <v>3</v>
      </c>
      <c r="C5" s="139" t="s">
        <v>170</v>
      </c>
      <c r="D5" s="118" t="s">
        <v>277</v>
      </c>
      <c r="E5" s="119">
        <v>8000000</v>
      </c>
      <c r="F5" s="95" t="s">
        <v>171</v>
      </c>
      <c r="G5" s="95" t="s">
        <v>172</v>
      </c>
      <c r="H5" s="95" t="s">
        <v>173</v>
      </c>
      <c r="I5" s="120"/>
    </row>
    <row r="6" spans="1:12" s="94" customFormat="1" ht="24" customHeight="1" x14ac:dyDescent="0.15">
      <c r="A6" s="95">
        <v>2021</v>
      </c>
      <c r="B6" s="241">
        <v>3</v>
      </c>
      <c r="C6" s="139" t="s">
        <v>253</v>
      </c>
      <c r="D6" s="118" t="s">
        <v>277</v>
      </c>
      <c r="E6" s="119">
        <v>35000000</v>
      </c>
      <c r="F6" s="95" t="s">
        <v>171</v>
      </c>
      <c r="G6" s="95" t="s">
        <v>172</v>
      </c>
      <c r="H6" s="95" t="s">
        <v>173</v>
      </c>
      <c r="I6" s="95"/>
    </row>
    <row r="7" spans="1:12" s="94" customFormat="1" ht="24" customHeight="1" x14ac:dyDescent="0.15">
      <c r="A7" s="95">
        <v>2021</v>
      </c>
      <c r="B7" s="241">
        <v>3</v>
      </c>
      <c r="C7" s="251" t="s">
        <v>279</v>
      </c>
      <c r="D7" s="118" t="s">
        <v>106</v>
      </c>
      <c r="E7" s="119">
        <v>106920000</v>
      </c>
      <c r="F7" s="95" t="s">
        <v>272</v>
      </c>
      <c r="G7" s="95" t="s">
        <v>273</v>
      </c>
      <c r="H7" s="95" t="s">
        <v>274</v>
      </c>
      <c r="I7" s="95"/>
    </row>
    <row r="8" spans="1:12" s="94" customFormat="1" ht="24" customHeight="1" x14ac:dyDescent="0.15">
      <c r="A8" s="95">
        <v>2021</v>
      </c>
      <c r="B8" s="241">
        <v>3</v>
      </c>
      <c r="C8" s="139" t="s">
        <v>280</v>
      </c>
      <c r="D8" s="118" t="s">
        <v>106</v>
      </c>
      <c r="E8" s="119">
        <v>22000000</v>
      </c>
      <c r="F8" s="95" t="s">
        <v>272</v>
      </c>
      <c r="G8" s="95" t="s">
        <v>275</v>
      </c>
      <c r="H8" s="95" t="s">
        <v>276</v>
      </c>
      <c r="I8" s="95"/>
    </row>
    <row r="9" spans="1:12" s="94" customFormat="1" ht="24" customHeight="1" x14ac:dyDescent="0.15">
      <c r="A9" s="13"/>
      <c r="B9" s="13"/>
      <c r="C9" s="244" t="s">
        <v>194</v>
      </c>
      <c r="D9" s="118"/>
      <c r="E9" s="119"/>
      <c r="F9" s="95"/>
      <c r="G9" s="95"/>
      <c r="H9" s="95"/>
      <c r="I9" s="95"/>
    </row>
    <row r="10" spans="1:12" s="94" customFormat="1" ht="24" customHeight="1" x14ac:dyDescent="0.15">
      <c r="A10" s="41"/>
      <c r="B10" s="41"/>
      <c r="C10" s="139"/>
      <c r="D10" s="118"/>
      <c r="E10" s="119"/>
      <c r="F10" s="95"/>
      <c r="G10" s="95"/>
      <c r="H10" s="95"/>
      <c r="I10" s="95"/>
    </row>
    <row r="11" spans="1:12" s="94" customFormat="1" ht="24" customHeight="1" x14ac:dyDescent="0.15">
      <c r="A11" s="41"/>
      <c r="B11" s="41"/>
      <c r="C11" s="139"/>
      <c r="D11" s="118"/>
      <c r="E11" s="119"/>
      <c r="F11" s="95"/>
      <c r="G11" s="95"/>
      <c r="H11" s="95"/>
      <c r="I11" s="95"/>
    </row>
    <row r="12" spans="1:12" s="94" customFormat="1" ht="24" customHeight="1" x14ac:dyDescent="0.15">
      <c r="A12" s="41"/>
      <c r="B12" s="41"/>
      <c r="C12" s="139"/>
      <c r="D12" s="118"/>
      <c r="E12" s="119"/>
      <c r="F12" s="95"/>
      <c r="G12" s="95"/>
      <c r="H12" s="95"/>
      <c r="I12" s="95"/>
    </row>
    <row r="13" spans="1:12" s="94" customFormat="1" ht="24" customHeight="1" x14ac:dyDescent="0.15">
      <c r="A13" s="41"/>
      <c r="B13" s="41"/>
      <c r="C13" s="139"/>
      <c r="D13" s="36"/>
      <c r="E13" s="119"/>
      <c r="F13" s="36"/>
      <c r="G13" s="34"/>
      <c r="H13" s="37"/>
      <c r="I13" s="34"/>
    </row>
    <row r="14" spans="1:12" s="94" customFormat="1" ht="24" customHeight="1" x14ac:dyDescent="0.15">
      <c r="A14" s="41"/>
      <c r="B14" s="41"/>
      <c r="C14" s="139"/>
      <c r="D14" s="118"/>
      <c r="E14" s="119"/>
      <c r="F14" s="95"/>
      <c r="G14" s="95"/>
      <c r="H14" s="95"/>
      <c r="I14" s="95"/>
    </row>
    <row r="15" spans="1:12" s="245" customFormat="1" ht="24" customHeight="1" x14ac:dyDescent="0.15">
      <c r="A15" s="13"/>
      <c r="B15" s="13"/>
      <c r="C15" s="139"/>
      <c r="D15" s="15"/>
      <c r="E15" s="14"/>
      <c r="F15" s="15"/>
      <c r="G15" s="13"/>
      <c r="H15" s="37"/>
      <c r="I15" s="13"/>
      <c r="J15" s="94"/>
      <c r="K15" s="94"/>
      <c r="L15" s="94"/>
    </row>
    <row r="16" spans="1:12" customFormat="1" ht="24" customHeight="1" x14ac:dyDescent="0.15">
      <c r="A16" s="41"/>
      <c r="B16" s="41"/>
      <c r="C16" s="139"/>
      <c r="D16" s="39"/>
      <c r="E16" s="40"/>
      <c r="F16" s="39"/>
      <c r="G16" s="41"/>
      <c r="H16" s="37"/>
      <c r="I16" s="41"/>
      <c r="J16" s="94"/>
      <c r="K16" s="94"/>
      <c r="L16" s="94"/>
    </row>
    <row r="17" spans="1:12" customFormat="1" ht="24" customHeight="1" x14ac:dyDescent="0.15">
      <c r="A17" s="41"/>
      <c r="B17" s="41"/>
      <c r="C17" s="139"/>
      <c r="D17" s="39"/>
      <c r="E17" s="40"/>
      <c r="F17" s="39"/>
      <c r="G17" s="41"/>
      <c r="H17" s="37"/>
      <c r="I17" s="41"/>
      <c r="J17" s="94"/>
      <c r="K17" s="94"/>
      <c r="L17" s="94"/>
    </row>
    <row r="18" spans="1:12" customFormat="1" ht="24" customHeight="1" x14ac:dyDescent="0.15">
      <c r="A18" s="41"/>
      <c r="B18" s="41"/>
      <c r="C18" s="139"/>
      <c r="D18" s="39"/>
      <c r="E18" s="40"/>
      <c r="F18" s="39"/>
      <c r="G18" s="41"/>
      <c r="H18" s="37"/>
      <c r="I18" s="41"/>
      <c r="J18" s="94"/>
      <c r="K18" s="94"/>
      <c r="L18" s="94"/>
    </row>
    <row r="19" spans="1:12" customFormat="1" ht="24" customHeight="1" x14ac:dyDescent="0.15">
      <c r="A19" s="41"/>
      <c r="B19" s="41"/>
      <c r="C19" s="139"/>
      <c r="D19" s="39"/>
      <c r="E19" s="40"/>
      <c r="F19" s="39"/>
      <c r="G19" s="41"/>
      <c r="H19" s="37"/>
      <c r="I19" s="41"/>
      <c r="J19" s="94"/>
      <c r="K19" s="94"/>
      <c r="L19" s="94"/>
    </row>
    <row r="20" spans="1:12" customFormat="1" ht="24" customHeight="1" x14ac:dyDescent="0.15">
      <c r="A20" s="41"/>
      <c r="B20" s="41"/>
      <c r="C20" s="139"/>
      <c r="D20" s="39"/>
      <c r="E20" s="40"/>
      <c r="F20" s="39"/>
      <c r="G20" s="41"/>
      <c r="H20" s="37"/>
      <c r="I20" s="41"/>
      <c r="J20" s="94"/>
      <c r="K20" s="94"/>
      <c r="L20" s="94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31" customWidth="1"/>
    <col min="2" max="2" width="8.77734375" style="31" customWidth="1"/>
    <col min="3" max="3" width="29.21875" style="72" customWidth="1"/>
    <col min="4" max="4" width="10.88671875" style="31" customWidth="1"/>
    <col min="5" max="8" width="12.44140625" style="31" customWidth="1"/>
    <col min="9" max="10" width="11.33203125" style="31" customWidth="1"/>
    <col min="11" max="11" width="11.6640625" style="32" customWidth="1"/>
    <col min="12" max="12" width="11.33203125" style="31" bestFit="1" customWidth="1"/>
    <col min="13" max="13" width="8.88671875" style="31"/>
    <col min="14" max="16384" width="8.88671875" style="61"/>
  </cols>
  <sheetData>
    <row r="1" spans="1:13" ht="36" customHeight="1" x14ac:dyDescent="0.15">
      <c r="A1" s="65" t="s">
        <v>76</v>
      </c>
      <c r="B1" s="65"/>
      <c r="C1" s="76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s="42" customFormat="1" ht="25.5" customHeight="1" x14ac:dyDescent="0.25">
      <c r="A2" s="85" t="s">
        <v>99</v>
      </c>
      <c r="B2" s="86"/>
      <c r="C2" s="71"/>
      <c r="D2" s="43"/>
      <c r="E2" s="43"/>
      <c r="F2" s="43"/>
      <c r="G2" s="43"/>
      <c r="H2" s="43"/>
      <c r="I2" s="43"/>
      <c r="J2" s="43"/>
      <c r="K2" s="43"/>
      <c r="L2" s="43"/>
      <c r="M2" s="48" t="s">
        <v>90</v>
      </c>
    </row>
    <row r="3" spans="1:13" ht="35.25" customHeight="1" x14ac:dyDescent="0.15">
      <c r="A3" s="29" t="s">
        <v>43</v>
      </c>
      <c r="B3" s="30" t="s">
        <v>44</v>
      </c>
      <c r="C3" s="75" t="s">
        <v>75</v>
      </c>
      <c r="D3" s="29" t="s">
        <v>74</v>
      </c>
      <c r="E3" s="142" t="s">
        <v>112</v>
      </c>
      <c r="F3" s="30" t="s">
        <v>94</v>
      </c>
      <c r="G3" s="30" t="s">
        <v>93</v>
      </c>
      <c r="H3" s="30" t="s">
        <v>92</v>
      </c>
      <c r="I3" s="30" t="s">
        <v>91</v>
      </c>
      <c r="J3" s="29" t="s">
        <v>45</v>
      </c>
      <c r="K3" s="29" t="s">
        <v>46</v>
      </c>
      <c r="L3" s="29" t="s">
        <v>47</v>
      </c>
      <c r="M3" s="83" t="s">
        <v>1</v>
      </c>
    </row>
    <row r="4" spans="1:13" s="38" customFormat="1" ht="24" customHeight="1" x14ac:dyDescent="0.25">
      <c r="A4" s="34">
        <v>2021</v>
      </c>
      <c r="B4" s="242">
        <v>3</v>
      </c>
      <c r="C4" s="98" t="s">
        <v>340</v>
      </c>
      <c r="D4" s="34" t="s">
        <v>191</v>
      </c>
      <c r="E4" s="16" t="s">
        <v>345</v>
      </c>
      <c r="F4" s="121">
        <v>98615000</v>
      </c>
      <c r="G4" s="122">
        <v>47585100</v>
      </c>
      <c r="H4" s="122"/>
      <c r="I4" s="122">
        <v>146200100</v>
      </c>
      <c r="J4" s="34" t="s">
        <v>341</v>
      </c>
      <c r="K4" s="34" t="s">
        <v>342</v>
      </c>
      <c r="L4" s="34" t="s">
        <v>343</v>
      </c>
      <c r="M4" s="37" t="s">
        <v>344</v>
      </c>
    </row>
    <row r="5" spans="1:13" s="38" customFormat="1" ht="24" customHeight="1" x14ac:dyDescent="0.25">
      <c r="A5" s="34">
        <v>2021</v>
      </c>
      <c r="B5" s="242">
        <v>3</v>
      </c>
      <c r="C5" s="127" t="s">
        <v>190</v>
      </c>
      <c r="D5" s="34" t="s">
        <v>191</v>
      </c>
      <c r="E5" s="16" t="s">
        <v>104</v>
      </c>
      <c r="F5" s="121">
        <v>114950000</v>
      </c>
      <c r="G5" s="122"/>
      <c r="H5" s="122"/>
      <c r="I5" s="243">
        <v>114950000</v>
      </c>
      <c r="J5" s="34" t="s">
        <v>133</v>
      </c>
      <c r="K5" s="34" t="s">
        <v>192</v>
      </c>
      <c r="L5" s="34" t="s">
        <v>193</v>
      </c>
      <c r="M5" s="37"/>
    </row>
    <row r="6" spans="1:13" s="38" customFormat="1" ht="24" customHeight="1" x14ac:dyDescent="0.25">
      <c r="A6" s="34">
        <v>2021</v>
      </c>
      <c r="B6" s="95" t="s">
        <v>268</v>
      </c>
      <c r="C6" s="117" t="s">
        <v>269</v>
      </c>
      <c r="D6" s="34" t="s">
        <v>191</v>
      </c>
      <c r="E6" s="16" t="s">
        <v>104</v>
      </c>
      <c r="F6" s="121">
        <v>8000000</v>
      </c>
      <c r="G6" s="122"/>
      <c r="H6" s="122"/>
      <c r="I6" s="122">
        <v>8000000</v>
      </c>
      <c r="J6" s="34" t="s">
        <v>133</v>
      </c>
      <c r="K6" s="34" t="s">
        <v>192</v>
      </c>
      <c r="L6" s="34" t="s">
        <v>193</v>
      </c>
      <c r="M6" s="37"/>
    </row>
    <row r="7" spans="1:13" s="38" customFormat="1" ht="24" customHeight="1" x14ac:dyDescent="0.25">
      <c r="A7" s="34"/>
      <c r="B7" s="95"/>
      <c r="C7" s="97" t="s">
        <v>195</v>
      </c>
      <c r="D7" s="34"/>
      <c r="E7" s="16"/>
      <c r="F7" s="121"/>
      <c r="G7" s="122"/>
      <c r="H7" s="122"/>
      <c r="I7" s="122"/>
      <c r="J7" s="34"/>
      <c r="K7" s="34"/>
      <c r="L7" s="34"/>
      <c r="M7" s="37"/>
    </row>
    <row r="8" spans="1:13" s="38" customFormat="1" ht="24" customHeight="1" x14ac:dyDescent="0.25">
      <c r="A8" s="34"/>
      <c r="B8" s="95"/>
      <c r="C8" s="98"/>
      <c r="D8" s="34"/>
      <c r="E8" s="16"/>
      <c r="F8" s="121"/>
      <c r="G8" s="122"/>
      <c r="H8" s="122"/>
      <c r="I8" s="122"/>
      <c r="J8" s="34"/>
      <c r="K8" s="34"/>
      <c r="L8" s="34"/>
      <c r="M8" s="37"/>
    </row>
    <row r="9" spans="1:13" s="38" customFormat="1" ht="24" customHeight="1" x14ac:dyDescent="0.25">
      <c r="A9" s="34"/>
      <c r="B9" s="95"/>
      <c r="C9" s="98"/>
      <c r="D9" s="34"/>
      <c r="E9" s="16"/>
      <c r="F9" s="121"/>
      <c r="G9" s="122"/>
      <c r="H9" s="122"/>
      <c r="I9" s="122"/>
      <c r="J9" s="34"/>
      <c r="K9" s="34"/>
      <c r="L9" s="34"/>
      <c r="M9" s="37"/>
    </row>
    <row r="10" spans="1:13" s="38" customFormat="1" ht="24" customHeight="1" x14ac:dyDescent="0.25">
      <c r="A10" s="34"/>
      <c r="B10" s="95"/>
      <c r="C10" s="98"/>
      <c r="D10" s="34"/>
      <c r="E10" s="16"/>
      <c r="F10" s="121"/>
      <c r="G10" s="122"/>
      <c r="H10" s="122"/>
      <c r="I10" s="122"/>
      <c r="J10" s="34"/>
      <c r="K10" s="34"/>
      <c r="L10" s="34"/>
      <c r="M10" s="37"/>
    </row>
    <row r="11" spans="1:13" s="38" customFormat="1" ht="24" customHeight="1" x14ac:dyDescent="0.25">
      <c r="A11" s="34"/>
      <c r="B11" s="95"/>
      <c r="C11" s="98"/>
      <c r="D11" s="34"/>
      <c r="E11" s="16"/>
      <c r="F11" s="121"/>
      <c r="G11" s="122"/>
      <c r="H11" s="122"/>
      <c r="I11" s="122"/>
      <c r="J11" s="34"/>
      <c r="K11" s="34"/>
      <c r="L11" s="34"/>
      <c r="M11" s="37"/>
    </row>
    <row r="12" spans="1:13" s="38" customFormat="1" ht="24" customHeight="1" x14ac:dyDescent="0.25">
      <c r="A12" s="34"/>
      <c r="B12" s="95"/>
      <c r="C12" s="98"/>
      <c r="D12" s="34"/>
      <c r="E12" s="16"/>
      <c r="F12" s="121"/>
      <c r="G12" s="122"/>
      <c r="H12" s="122"/>
      <c r="I12" s="122"/>
      <c r="J12" s="34"/>
      <c r="K12" s="34"/>
      <c r="L12" s="34"/>
      <c r="M12" s="37"/>
    </row>
    <row r="13" spans="1:13" s="38" customFormat="1" ht="24" customHeight="1" x14ac:dyDescent="0.25">
      <c r="A13" s="34"/>
      <c r="B13" s="95"/>
      <c r="C13" s="98"/>
      <c r="D13" s="34"/>
      <c r="E13" s="16"/>
      <c r="F13" s="121"/>
      <c r="G13" s="122"/>
      <c r="H13" s="122"/>
      <c r="I13" s="122"/>
      <c r="J13" s="34"/>
      <c r="K13" s="34"/>
      <c r="L13" s="34"/>
      <c r="M13" s="37"/>
    </row>
    <row r="14" spans="1:13" s="38" customFormat="1" ht="24" customHeight="1" x14ac:dyDescent="0.25">
      <c r="A14" s="34"/>
      <c r="B14" s="95"/>
      <c r="C14" s="126"/>
      <c r="D14" s="34"/>
      <c r="E14" s="16"/>
      <c r="F14" s="121"/>
      <c r="G14" s="122"/>
      <c r="H14" s="122"/>
      <c r="I14" s="122"/>
      <c r="J14" s="34"/>
      <c r="K14" s="34"/>
      <c r="L14" s="34"/>
      <c r="M14" s="37"/>
    </row>
    <row r="15" spans="1:13" s="38" customFormat="1" ht="24" customHeight="1" x14ac:dyDescent="0.25">
      <c r="A15" s="34"/>
      <c r="B15" s="95"/>
      <c r="C15" s="98"/>
      <c r="D15" s="34"/>
      <c r="E15" s="16"/>
      <c r="F15" s="121"/>
      <c r="G15" s="122"/>
      <c r="H15" s="122"/>
      <c r="I15" s="122"/>
      <c r="J15" s="34"/>
      <c r="K15" s="34"/>
      <c r="L15" s="34"/>
      <c r="M15" s="37"/>
    </row>
    <row r="16" spans="1:13" s="38" customFormat="1" ht="24" customHeight="1" x14ac:dyDescent="0.25">
      <c r="A16" s="34"/>
      <c r="B16" s="95"/>
      <c r="C16" s="98"/>
      <c r="D16" s="34"/>
      <c r="E16" s="16"/>
      <c r="F16" s="121"/>
      <c r="G16" s="122"/>
      <c r="H16" s="122"/>
      <c r="I16" s="122"/>
      <c r="J16" s="34"/>
      <c r="K16" s="34"/>
      <c r="L16" s="34"/>
      <c r="M16" s="37"/>
    </row>
    <row r="17" spans="1:13" s="38" customFormat="1" ht="24" customHeight="1" x14ac:dyDescent="0.25">
      <c r="A17" s="34"/>
      <c r="B17" s="95"/>
      <c r="C17" s="98"/>
      <c r="D17" s="34"/>
      <c r="E17" s="16"/>
      <c r="F17" s="121"/>
      <c r="G17" s="122"/>
      <c r="H17" s="122"/>
      <c r="I17" s="122"/>
      <c r="J17" s="34"/>
      <c r="K17" s="34"/>
      <c r="L17" s="34"/>
      <c r="M17" s="37"/>
    </row>
    <row r="18" spans="1:13" s="38" customFormat="1" ht="24" customHeight="1" x14ac:dyDescent="0.25">
      <c r="A18" s="34"/>
      <c r="B18" s="95"/>
      <c r="C18" s="98"/>
      <c r="D18" s="34"/>
      <c r="E18" s="16"/>
      <c r="F18" s="121"/>
      <c r="G18" s="122"/>
      <c r="H18" s="122"/>
      <c r="I18" s="122"/>
      <c r="J18" s="34"/>
      <c r="K18" s="34"/>
      <c r="L18" s="34"/>
      <c r="M18" s="37"/>
    </row>
    <row r="19" spans="1:13" s="38" customFormat="1" ht="24" customHeight="1" x14ac:dyDescent="0.25">
      <c r="A19" s="34"/>
      <c r="B19" s="95"/>
      <c r="C19" s="98"/>
      <c r="D19" s="34"/>
      <c r="E19" s="16"/>
      <c r="F19" s="121"/>
      <c r="G19" s="122"/>
      <c r="H19" s="122"/>
      <c r="I19" s="122"/>
      <c r="J19" s="34"/>
      <c r="K19" s="34"/>
      <c r="L19" s="34"/>
      <c r="M19" s="37"/>
    </row>
    <row r="20" spans="1:13" s="38" customFormat="1" ht="24" customHeight="1" x14ac:dyDescent="0.25">
      <c r="A20" s="34"/>
      <c r="B20" s="95"/>
      <c r="C20" s="98"/>
      <c r="D20" s="34"/>
      <c r="E20" s="16"/>
      <c r="F20" s="121"/>
      <c r="G20" s="122"/>
      <c r="H20" s="122"/>
      <c r="I20" s="122"/>
      <c r="J20" s="34"/>
      <c r="K20" s="34"/>
      <c r="L20" s="34"/>
      <c r="M20" s="3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pane ySplit="3" topLeftCell="A4" activePane="bottomLeft" state="frozen"/>
      <selection activeCell="A4" sqref="A4:A7"/>
      <selection pane="bottomLeft" activeCell="A4" sqref="A4"/>
    </sheetView>
  </sheetViews>
  <sheetFormatPr defaultRowHeight="24" customHeight="1" x14ac:dyDescent="0.15"/>
  <cols>
    <col min="1" max="1" width="12" style="53" customWidth="1"/>
    <col min="2" max="2" width="56.5546875" style="53" customWidth="1"/>
    <col min="3" max="3" width="9.5546875" style="53" customWidth="1"/>
    <col min="4" max="4" width="8.88671875" style="53" customWidth="1"/>
    <col min="5" max="5" width="9.21875" style="53" customWidth="1"/>
    <col min="6" max="8" width="9.6640625" style="53" customWidth="1"/>
    <col min="9" max="9" width="11.109375" style="53" customWidth="1"/>
    <col min="10" max="10" width="9.6640625" style="53" customWidth="1"/>
    <col min="11" max="11" width="8.44140625" style="53" customWidth="1"/>
    <col min="12" max="12" width="1.5546875" style="31" customWidth="1"/>
    <col min="13" max="13" width="8.88671875" style="31" hidden="1" customWidth="1"/>
    <col min="14" max="15" width="9.6640625" style="53" hidden="1" customWidth="1"/>
    <col min="16" max="16" width="8.88671875" style="31" hidden="1" customWidth="1"/>
    <col min="17" max="17" width="12.6640625" style="31" hidden="1" customWidth="1"/>
    <col min="18" max="18" width="8.88671875" style="31" customWidth="1"/>
    <col min="19" max="16384" width="8.88671875" style="31"/>
  </cols>
  <sheetData>
    <row r="1" spans="1:18" ht="36" customHeight="1" x14ac:dyDescent="0.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63"/>
      <c r="N1" s="31"/>
      <c r="O1" s="31"/>
    </row>
    <row r="2" spans="1:18" ht="25.5" customHeight="1" x14ac:dyDescent="0.15">
      <c r="A2" s="85" t="s">
        <v>99</v>
      </c>
      <c r="B2" s="45"/>
      <c r="C2" s="45"/>
      <c r="D2" s="47"/>
      <c r="E2" s="47"/>
      <c r="F2" s="47"/>
      <c r="G2" s="47"/>
      <c r="H2" s="47"/>
      <c r="I2" s="47"/>
      <c r="J2" s="47"/>
      <c r="K2" s="48" t="s">
        <v>88</v>
      </c>
      <c r="N2" s="47"/>
      <c r="O2" s="47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7" t="s">
        <v>8</v>
      </c>
      <c r="O3" s="27" t="s">
        <v>9</v>
      </c>
    </row>
    <row r="4" spans="1:18" ht="24" customHeight="1" x14ac:dyDescent="0.15">
      <c r="A4" s="23"/>
      <c r="B4" s="97" t="s">
        <v>196</v>
      </c>
      <c r="C4" s="81"/>
      <c r="D4" s="7"/>
      <c r="E4" s="7"/>
      <c r="F4" s="7"/>
      <c r="G4" s="23"/>
      <c r="H4" s="23"/>
      <c r="I4" s="23"/>
      <c r="J4" s="23"/>
      <c r="K4" s="23"/>
      <c r="M4" s="58" t="e">
        <f t="shared" ref="M4:M7" si="0">H4/G4</f>
        <v>#DIV/0!</v>
      </c>
      <c r="N4" s="23">
        <v>4600</v>
      </c>
      <c r="O4" s="23">
        <v>4181</v>
      </c>
      <c r="P4" s="58">
        <f t="shared" ref="P4:P7" si="1">O4/N4</f>
        <v>0.90891304347826085</v>
      </c>
      <c r="Q4" s="59"/>
      <c r="R4" s="59"/>
    </row>
    <row r="5" spans="1:18" ht="24" customHeight="1" x14ac:dyDescent="0.15">
      <c r="A5" s="23"/>
      <c r="B5" s="28"/>
      <c r="C5" s="81"/>
      <c r="D5" s="7"/>
      <c r="E5" s="7"/>
      <c r="F5" s="7"/>
      <c r="G5" s="23"/>
      <c r="H5" s="23"/>
      <c r="I5" s="23"/>
      <c r="J5" s="23"/>
      <c r="K5" s="23"/>
      <c r="M5" s="58" t="e">
        <f t="shared" si="0"/>
        <v>#DIV/0!</v>
      </c>
      <c r="N5" s="23">
        <v>4600</v>
      </c>
      <c r="O5" s="23">
        <v>4181</v>
      </c>
      <c r="P5" s="58">
        <f t="shared" si="1"/>
        <v>0.90891304347826085</v>
      </c>
      <c r="Q5" s="59"/>
      <c r="R5" s="59"/>
    </row>
    <row r="6" spans="1:18" ht="24" customHeight="1" x14ac:dyDescent="0.15">
      <c r="A6" s="23"/>
      <c r="B6" s="28"/>
      <c r="C6" s="81"/>
      <c r="D6" s="7"/>
      <c r="E6" s="7"/>
      <c r="F6" s="7"/>
      <c r="G6" s="23"/>
      <c r="H6" s="23"/>
      <c r="I6" s="23"/>
      <c r="J6" s="23"/>
      <c r="K6" s="23"/>
      <c r="M6" s="58" t="e">
        <f t="shared" si="0"/>
        <v>#DIV/0!</v>
      </c>
      <c r="N6" s="23">
        <v>4600</v>
      </c>
      <c r="O6" s="23">
        <v>4181</v>
      </c>
      <c r="P6" s="58">
        <f t="shared" si="1"/>
        <v>0.90891304347826085</v>
      </c>
      <c r="Q6" s="59"/>
      <c r="R6" s="59"/>
    </row>
    <row r="7" spans="1:18" ht="24" customHeight="1" x14ac:dyDescent="0.15">
      <c r="A7" s="23"/>
      <c r="B7" s="28"/>
      <c r="C7" s="81"/>
      <c r="D7" s="7"/>
      <c r="E7" s="7"/>
      <c r="F7" s="7"/>
      <c r="G7" s="23"/>
      <c r="H7" s="23"/>
      <c r="I7" s="23"/>
      <c r="J7" s="23"/>
      <c r="K7" s="23"/>
      <c r="M7" s="58" t="e">
        <f t="shared" si="0"/>
        <v>#DIV/0!</v>
      </c>
      <c r="N7" s="23">
        <v>4600</v>
      </c>
      <c r="O7" s="23">
        <v>4181</v>
      </c>
      <c r="P7" s="58">
        <f t="shared" si="1"/>
        <v>0.90891304347826085</v>
      </c>
      <c r="Q7" s="59"/>
      <c r="R7" s="59"/>
    </row>
    <row r="8" spans="1:18" ht="24" customHeight="1" x14ac:dyDescent="0.15">
      <c r="A8" s="23"/>
      <c r="B8" s="28"/>
      <c r="C8" s="81"/>
      <c r="D8" s="7"/>
      <c r="E8" s="7"/>
      <c r="F8" s="7"/>
      <c r="G8" s="23"/>
      <c r="H8" s="23"/>
      <c r="I8" s="23"/>
      <c r="J8" s="23"/>
      <c r="K8" s="23"/>
      <c r="M8" s="58" t="e">
        <f>H8/G8</f>
        <v>#DIV/0!</v>
      </c>
      <c r="N8" s="23"/>
      <c r="O8" s="23"/>
      <c r="R8" s="59"/>
    </row>
    <row r="9" spans="1:18" ht="24" customHeight="1" x14ac:dyDescent="0.15">
      <c r="A9" s="23"/>
      <c r="B9" s="97"/>
      <c r="C9" s="81"/>
      <c r="D9" s="7"/>
      <c r="E9" s="7"/>
      <c r="F9" s="7"/>
      <c r="G9" s="23"/>
      <c r="H9" s="23"/>
      <c r="I9" s="23"/>
      <c r="J9" s="23"/>
      <c r="K9" s="23"/>
      <c r="M9" s="58" t="e">
        <f>H9/G9</f>
        <v>#DIV/0!</v>
      </c>
      <c r="N9" s="23"/>
      <c r="O9" s="23"/>
      <c r="R9" s="59"/>
    </row>
    <row r="10" spans="1:18" ht="24" customHeight="1" x14ac:dyDescent="0.15">
      <c r="A10" s="23"/>
      <c r="B10" s="28"/>
      <c r="C10" s="81"/>
      <c r="D10" s="7"/>
      <c r="E10" s="7"/>
      <c r="F10" s="7"/>
      <c r="G10" s="23"/>
      <c r="H10" s="23"/>
      <c r="I10" s="23"/>
      <c r="J10" s="23"/>
      <c r="K10" s="23"/>
      <c r="M10" s="58" t="e">
        <f t="shared" ref="M10:M11" si="2">H10/G10</f>
        <v>#DIV/0!</v>
      </c>
      <c r="N10" s="23">
        <v>4600</v>
      </c>
      <c r="O10" s="23">
        <v>4181</v>
      </c>
      <c r="P10" s="58">
        <f t="shared" ref="P10:P17" si="3">O10/N10</f>
        <v>0.90891304347826085</v>
      </c>
      <c r="Q10" s="59"/>
      <c r="R10" s="59"/>
    </row>
    <row r="11" spans="1:18" ht="24" customHeight="1" x14ac:dyDescent="0.15">
      <c r="A11" s="23"/>
      <c r="B11" s="28"/>
      <c r="C11" s="81"/>
      <c r="D11" s="7"/>
      <c r="E11" s="7"/>
      <c r="F11" s="7"/>
      <c r="G11" s="23"/>
      <c r="H11" s="23"/>
      <c r="I11" s="23"/>
      <c r="J11" s="23"/>
      <c r="K11" s="23"/>
      <c r="M11" s="58" t="e">
        <f t="shared" si="2"/>
        <v>#DIV/0!</v>
      </c>
      <c r="N11" s="23">
        <v>4600</v>
      </c>
      <c r="O11" s="23">
        <v>4181</v>
      </c>
      <c r="P11" s="58">
        <f t="shared" si="3"/>
        <v>0.90891304347826085</v>
      </c>
      <c r="Q11" s="59"/>
      <c r="R11" s="59"/>
    </row>
    <row r="12" spans="1:18" ht="24" customHeight="1" x14ac:dyDescent="0.15">
      <c r="A12" s="23"/>
      <c r="B12" s="28"/>
      <c r="C12" s="81"/>
      <c r="D12" s="7"/>
      <c r="E12" s="7"/>
      <c r="F12" s="7"/>
      <c r="G12" s="23"/>
      <c r="H12" s="23"/>
      <c r="I12" s="23"/>
      <c r="J12" s="23"/>
      <c r="K12" s="23"/>
      <c r="M12" s="58" t="e">
        <f>H12/G12</f>
        <v>#DIV/0!</v>
      </c>
      <c r="N12" s="23"/>
      <c r="O12" s="23"/>
      <c r="R12" s="59"/>
    </row>
    <row r="13" spans="1:18" ht="24" customHeight="1" x14ac:dyDescent="0.15">
      <c r="A13" s="23"/>
      <c r="B13" s="97"/>
      <c r="C13" s="81"/>
      <c r="D13" s="7"/>
      <c r="E13" s="7"/>
      <c r="F13" s="7"/>
      <c r="G13" s="23"/>
      <c r="H13" s="23"/>
      <c r="I13" s="23"/>
      <c r="J13" s="23"/>
      <c r="K13" s="23"/>
      <c r="M13" s="58" t="e">
        <f>H13/G13</f>
        <v>#DIV/0!</v>
      </c>
      <c r="N13" s="23"/>
      <c r="O13" s="23"/>
      <c r="R13" s="59"/>
    </row>
    <row r="14" spans="1:18" ht="24" customHeight="1" x14ac:dyDescent="0.15">
      <c r="A14" s="23"/>
      <c r="B14" s="28"/>
      <c r="C14" s="81"/>
      <c r="D14" s="7"/>
      <c r="E14" s="7"/>
      <c r="F14" s="7"/>
      <c r="G14" s="23"/>
      <c r="H14" s="23"/>
      <c r="I14" s="23"/>
      <c r="J14" s="23"/>
      <c r="K14" s="23"/>
      <c r="M14" s="58" t="e">
        <f t="shared" ref="M14:M17" si="4">H14/G14</f>
        <v>#DIV/0!</v>
      </c>
      <c r="N14" s="23">
        <v>4600</v>
      </c>
      <c r="O14" s="23">
        <v>4181</v>
      </c>
      <c r="P14" s="58">
        <f t="shared" si="3"/>
        <v>0.90891304347826085</v>
      </c>
      <c r="Q14" s="59"/>
      <c r="R14" s="59"/>
    </row>
    <row r="15" spans="1:18" ht="24" customHeight="1" x14ac:dyDescent="0.15">
      <c r="A15" s="23"/>
      <c r="B15" s="28"/>
      <c r="C15" s="81"/>
      <c r="D15" s="7"/>
      <c r="E15" s="7"/>
      <c r="F15" s="7"/>
      <c r="G15" s="23"/>
      <c r="H15" s="23"/>
      <c r="I15" s="23"/>
      <c r="J15" s="23"/>
      <c r="K15" s="23"/>
      <c r="M15" s="58" t="e">
        <f t="shared" si="4"/>
        <v>#DIV/0!</v>
      </c>
      <c r="N15" s="23">
        <v>4600</v>
      </c>
      <c r="O15" s="23">
        <v>4181</v>
      </c>
      <c r="P15" s="58">
        <f t="shared" si="3"/>
        <v>0.90891304347826085</v>
      </c>
      <c r="Q15" s="59"/>
      <c r="R15" s="59"/>
    </row>
    <row r="16" spans="1:18" ht="24" customHeight="1" x14ac:dyDescent="0.15">
      <c r="A16" s="23"/>
      <c r="B16" s="28"/>
      <c r="C16" s="81"/>
      <c r="D16" s="7"/>
      <c r="E16" s="7"/>
      <c r="F16" s="7"/>
      <c r="G16" s="23"/>
      <c r="H16" s="23"/>
      <c r="I16" s="23"/>
      <c r="J16" s="23"/>
      <c r="K16" s="23"/>
      <c r="M16" s="58" t="e">
        <f t="shared" si="4"/>
        <v>#DIV/0!</v>
      </c>
      <c r="N16" s="23">
        <v>4600</v>
      </c>
      <c r="O16" s="23">
        <v>4181</v>
      </c>
      <c r="P16" s="58">
        <f t="shared" si="3"/>
        <v>0.90891304347826085</v>
      </c>
      <c r="Q16" s="59"/>
      <c r="R16" s="59"/>
    </row>
    <row r="17" spans="1:18" ht="24" customHeight="1" x14ac:dyDescent="0.15">
      <c r="A17" s="23"/>
      <c r="B17" s="28"/>
      <c r="C17" s="81"/>
      <c r="D17" s="7"/>
      <c r="E17" s="7"/>
      <c r="F17" s="7"/>
      <c r="G17" s="23"/>
      <c r="H17" s="23"/>
      <c r="I17" s="23"/>
      <c r="J17" s="23"/>
      <c r="K17" s="23"/>
      <c r="M17" s="58" t="e">
        <f t="shared" si="4"/>
        <v>#DIV/0!</v>
      </c>
      <c r="N17" s="23">
        <v>4600</v>
      </c>
      <c r="O17" s="23">
        <v>4181</v>
      </c>
      <c r="P17" s="58">
        <f t="shared" si="3"/>
        <v>0.90891304347826085</v>
      </c>
      <c r="Q17" s="59"/>
      <c r="R17" s="59"/>
    </row>
    <row r="18" spans="1:18" ht="24" customHeight="1" x14ac:dyDescent="0.15">
      <c r="A18" s="23"/>
      <c r="B18" s="28"/>
      <c r="C18" s="81"/>
      <c r="D18" s="7"/>
      <c r="E18" s="7"/>
      <c r="F18" s="7"/>
      <c r="G18" s="23"/>
      <c r="H18" s="23"/>
      <c r="I18" s="23"/>
      <c r="J18" s="23"/>
      <c r="K18" s="23"/>
      <c r="M18" s="58" t="e">
        <f t="shared" ref="M18:M20" si="5">H18/G18</f>
        <v>#DIV/0!</v>
      </c>
      <c r="N18" s="23">
        <v>4600</v>
      </c>
      <c r="O18" s="23">
        <v>4181</v>
      </c>
      <c r="P18" s="58">
        <f t="shared" ref="P18:P20" si="6">O18/N18</f>
        <v>0.90891304347826085</v>
      </c>
      <c r="Q18" s="59"/>
      <c r="R18" s="59"/>
    </row>
    <row r="19" spans="1:18" ht="24" customHeight="1" x14ac:dyDescent="0.15">
      <c r="A19" s="23"/>
      <c r="B19" s="28"/>
      <c r="C19" s="81"/>
      <c r="D19" s="7"/>
      <c r="E19" s="7"/>
      <c r="F19" s="7"/>
      <c r="G19" s="23"/>
      <c r="H19" s="23"/>
      <c r="I19" s="23"/>
      <c r="J19" s="23"/>
      <c r="K19" s="23"/>
      <c r="M19" s="58" t="e">
        <f t="shared" si="5"/>
        <v>#DIV/0!</v>
      </c>
      <c r="N19" s="23">
        <v>4600</v>
      </c>
      <c r="O19" s="23">
        <v>4181</v>
      </c>
      <c r="P19" s="58">
        <f t="shared" si="6"/>
        <v>0.90891304347826085</v>
      </c>
      <c r="Q19" s="59"/>
      <c r="R19" s="59"/>
    </row>
    <row r="20" spans="1:18" ht="24" customHeight="1" x14ac:dyDescent="0.15">
      <c r="A20" s="23"/>
      <c r="B20" s="28"/>
      <c r="C20" s="81"/>
      <c r="D20" s="7"/>
      <c r="E20" s="7"/>
      <c r="F20" s="7"/>
      <c r="G20" s="23"/>
      <c r="H20" s="23"/>
      <c r="I20" s="23"/>
      <c r="J20" s="23"/>
      <c r="K20" s="23"/>
      <c r="M20" s="58" t="e">
        <f t="shared" si="5"/>
        <v>#DIV/0!</v>
      </c>
      <c r="N20" s="23">
        <v>4600</v>
      </c>
      <c r="O20" s="23">
        <v>4181</v>
      </c>
      <c r="P20" s="58">
        <f t="shared" si="6"/>
        <v>0.90891304347826085</v>
      </c>
      <c r="Q20" s="59"/>
      <c r="R20" s="59"/>
    </row>
    <row r="21" spans="1:18" ht="24" customHeight="1" x14ac:dyDescent="0.1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N21" s="60"/>
      <c r="O21" s="60"/>
    </row>
    <row r="22" spans="1:18" ht="24" customHeight="1" x14ac:dyDescent="0.1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N22" s="60"/>
      <c r="O22" s="60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53" customWidth="1"/>
    <col min="2" max="2" width="56.5546875" style="54" customWidth="1"/>
    <col min="3" max="3" width="9.5546875" style="53" customWidth="1"/>
    <col min="4" max="4" width="8.88671875" style="53" customWidth="1"/>
    <col min="5" max="5" width="9.21875" style="53" customWidth="1"/>
    <col min="6" max="6" width="10.5546875" style="55" customWidth="1"/>
    <col min="7" max="7" width="9.6640625" style="53" customWidth="1"/>
    <col min="8" max="8" width="12.6640625" style="56" customWidth="1"/>
    <col min="9" max="9" width="9.6640625" style="53" customWidth="1"/>
    <col min="10" max="10" width="10.5546875" style="51" customWidth="1"/>
    <col min="11" max="11" width="8.44140625" style="53" customWidth="1"/>
    <col min="12" max="16384" width="8.88671875" style="31"/>
  </cols>
  <sheetData>
    <row r="1" spans="1:12" ht="36" customHeight="1" x14ac:dyDescent="0.15">
      <c r="A1" s="17" t="s">
        <v>21</v>
      </c>
      <c r="B1" s="17"/>
      <c r="C1" s="17"/>
      <c r="D1" s="17"/>
      <c r="E1" s="17"/>
      <c r="F1" s="18"/>
      <c r="G1" s="17"/>
      <c r="H1" s="17"/>
      <c r="I1" s="17"/>
      <c r="J1" s="18"/>
      <c r="K1" s="17"/>
      <c r="L1" s="63"/>
    </row>
    <row r="2" spans="1:12" ht="25.5" customHeight="1" x14ac:dyDescent="0.15">
      <c r="A2" s="85" t="s">
        <v>99</v>
      </c>
      <c r="B2" s="84"/>
      <c r="C2" s="45"/>
      <c r="D2" s="47"/>
      <c r="E2" s="47"/>
      <c r="F2" s="49"/>
      <c r="G2" s="47"/>
      <c r="H2" s="50"/>
      <c r="I2" s="47"/>
      <c r="K2" s="49" t="s">
        <v>89</v>
      </c>
    </row>
    <row r="3" spans="1:12" ht="35.25" customHeight="1" x14ac:dyDescent="0.15">
      <c r="A3" s="19" t="s">
        <v>3</v>
      </c>
      <c r="B3" s="2" t="s">
        <v>4</v>
      </c>
      <c r="C3" s="1" t="s">
        <v>0</v>
      </c>
      <c r="D3" s="2" t="s">
        <v>7</v>
      </c>
      <c r="E3" s="2" t="s">
        <v>22</v>
      </c>
      <c r="F3" s="20" t="s">
        <v>18</v>
      </c>
      <c r="G3" s="2" t="s">
        <v>23</v>
      </c>
      <c r="H3" s="2" t="s">
        <v>100</v>
      </c>
      <c r="I3" s="2" t="s">
        <v>24</v>
      </c>
      <c r="J3" s="20" t="s">
        <v>25</v>
      </c>
      <c r="K3" s="2" t="s">
        <v>1</v>
      </c>
    </row>
    <row r="4" spans="1:12" ht="24" customHeight="1" x14ac:dyDescent="0.15">
      <c r="A4" s="23"/>
      <c r="B4" s="97" t="s">
        <v>105</v>
      </c>
      <c r="C4" s="81"/>
      <c r="D4" s="7"/>
      <c r="E4" s="21"/>
      <c r="F4" s="25"/>
      <c r="G4" s="140"/>
      <c r="H4" s="5"/>
      <c r="I4" s="26"/>
      <c r="J4" s="23"/>
      <c r="K4" s="5"/>
      <c r="L4" s="52"/>
    </row>
    <row r="5" spans="1:12" ht="24" customHeight="1" x14ac:dyDescent="0.15">
      <c r="A5" s="23"/>
      <c r="B5" s="28"/>
      <c r="C5" s="81"/>
      <c r="D5" s="7"/>
      <c r="E5" s="21"/>
      <c r="F5" s="25"/>
      <c r="G5" s="140"/>
      <c r="H5" s="5"/>
      <c r="I5" s="24"/>
      <c r="J5" s="23"/>
      <c r="K5" s="5"/>
      <c r="L5" s="52"/>
    </row>
    <row r="6" spans="1:12" ht="24" customHeight="1" x14ac:dyDescent="0.15">
      <c r="A6" s="23"/>
      <c r="B6" s="28"/>
      <c r="C6" s="81"/>
      <c r="D6" s="7"/>
      <c r="E6" s="21"/>
      <c r="F6" s="25"/>
      <c r="G6" s="140"/>
      <c r="H6" s="5"/>
      <c r="I6" s="26"/>
      <c r="J6" s="23"/>
      <c r="K6" s="5"/>
      <c r="L6" s="52"/>
    </row>
    <row r="7" spans="1:12" ht="24" customHeight="1" x14ac:dyDescent="0.15">
      <c r="A7" s="23"/>
      <c r="B7" s="28"/>
      <c r="C7" s="81"/>
      <c r="D7" s="7"/>
      <c r="E7" s="21"/>
      <c r="F7" s="25"/>
      <c r="G7" s="140"/>
      <c r="H7" s="5"/>
      <c r="I7" s="24"/>
      <c r="J7" s="23"/>
      <c r="K7" s="5"/>
      <c r="L7" s="52"/>
    </row>
    <row r="8" spans="1:12" ht="24" customHeight="1" x14ac:dyDescent="0.15">
      <c r="A8" s="23"/>
      <c r="B8" s="97"/>
      <c r="C8" s="81"/>
      <c r="D8" s="7"/>
      <c r="E8" s="21"/>
      <c r="F8" s="25"/>
      <c r="G8" s="140"/>
      <c r="H8" s="5"/>
      <c r="I8" s="26"/>
      <c r="J8" s="23"/>
      <c r="K8" s="5"/>
      <c r="L8" s="52"/>
    </row>
    <row r="9" spans="1:12" ht="24" customHeight="1" x14ac:dyDescent="0.15">
      <c r="A9" s="23"/>
      <c r="B9" s="28"/>
      <c r="C9" s="81"/>
      <c r="D9" s="7"/>
      <c r="E9" s="21"/>
      <c r="F9" s="25"/>
      <c r="G9" s="140"/>
      <c r="H9" s="5"/>
      <c r="I9" s="24"/>
      <c r="J9" s="23"/>
      <c r="K9" s="5"/>
      <c r="L9" s="52"/>
    </row>
    <row r="10" spans="1:12" ht="24" customHeight="1" x14ac:dyDescent="0.15">
      <c r="A10" s="23"/>
      <c r="B10" s="28"/>
      <c r="C10" s="81"/>
      <c r="D10" s="7"/>
      <c r="E10" s="21"/>
      <c r="F10" s="25"/>
      <c r="G10" s="140"/>
      <c r="H10" s="5"/>
      <c r="I10" s="26"/>
      <c r="J10" s="23"/>
      <c r="K10" s="5"/>
      <c r="L10" s="52"/>
    </row>
    <row r="11" spans="1:12" ht="24" customHeight="1" x14ac:dyDescent="0.15">
      <c r="A11" s="23"/>
      <c r="B11" s="28"/>
      <c r="C11" s="81"/>
      <c r="D11" s="7"/>
      <c r="E11" s="21"/>
      <c r="F11" s="25"/>
      <c r="G11" s="140"/>
      <c r="H11" s="5"/>
      <c r="I11" s="24"/>
      <c r="J11" s="23"/>
      <c r="K11" s="5"/>
      <c r="L11" s="52"/>
    </row>
    <row r="12" spans="1:12" ht="24" customHeight="1" x14ac:dyDescent="0.15">
      <c r="A12" s="23"/>
      <c r="B12" s="28"/>
      <c r="C12" s="81"/>
      <c r="D12" s="7"/>
      <c r="E12" s="21"/>
      <c r="F12" s="25"/>
      <c r="G12" s="140"/>
      <c r="H12" s="5"/>
      <c r="I12" s="26"/>
      <c r="J12" s="23"/>
      <c r="K12" s="5"/>
      <c r="L12" s="52"/>
    </row>
    <row r="13" spans="1:12" ht="24" customHeight="1" x14ac:dyDescent="0.15">
      <c r="A13" s="23"/>
      <c r="B13" s="97"/>
      <c r="C13" s="81"/>
      <c r="D13" s="7"/>
      <c r="E13" s="21"/>
      <c r="F13" s="25"/>
      <c r="G13" s="24"/>
      <c r="H13" s="5"/>
      <c r="I13" s="24"/>
      <c r="J13" s="23"/>
      <c r="K13" s="5"/>
      <c r="L13" s="52"/>
    </row>
    <row r="14" spans="1:12" ht="24" customHeight="1" x14ac:dyDescent="0.15">
      <c r="A14" s="23"/>
      <c r="B14" s="22"/>
      <c r="C14" s="81"/>
      <c r="D14" s="7"/>
      <c r="E14" s="21"/>
      <c r="F14" s="25"/>
      <c r="G14" s="143"/>
      <c r="H14" s="5"/>
      <c r="I14" s="24"/>
      <c r="J14" s="23"/>
      <c r="K14" s="5"/>
      <c r="L14" s="52"/>
    </row>
    <row r="15" spans="1:12" ht="24" customHeight="1" x14ac:dyDescent="0.15">
      <c r="A15" s="23"/>
      <c r="B15" s="22"/>
      <c r="C15" s="81"/>
      <c r="D15" s="7"/>
      <c r="E15" s="21"/>
      <c r="F15" s="25"/>
      <c r="G15" s="24"/>
      <c r="H15" s="5"/>
      <c r="I15" s="26"/>
      <c r="J15" s="23"/>
      <c r="K15" s="5"/>
      <c r="L15" s="52"/>
    </row>
    <row r="16" spans="1:12" ht="24" customHeight="1" x14ac:dyDescent="0.15">
      <c r="A16" s="23"/>
      <c r="B16" s="22"/>
      <c r="C16" s="81"/>
      <c r="D16" s="7"/>
      <c r="E16" s="21"/>
      <c r="F16" s="25"/>
      <c r="G16" s="143"/>
      <c r="H16" s="5"/>
      <c r="I16" s="26"/>
      <c r="J16" s="23"/>
      <c r="K16" s="5"/>
      <c r="L16" s="52"/>
    </row>
    <row r="17" spans="1:12" ht="24" customHeight="1" x14ac:dyDescent="0.15">
      <c r="A17" s="23"/>
      <c r="B17" s="22"/>
      <c r="C17" s="81"/>
      <c r="D17" s="7"/>
      <c r="E17" s="21"/>
      <c r="F17" s="25"/>
      <c r="G17" s="24"/>
      <c r="H17" s="5"/>
      <c r="I17" s="26"/>
      <c r="J17" s="23"/>
      <c r="K17" s="5"/>
      <c r="L17" s="52"/>
    </row>
    <row r="18" spans="1:12" ht="24" customHeight="1" x14ac:dyDescent="0.15">
      <c r="A18" s="21"/>
      <c r="B18" s="22"/>
      <c r="C18" s="81"/>
      <c r="D18" s="7"/>
      <c r="E18" s="21"/>
      <c r="F18" s="25"/>
      <c r="G18" s="24"/>
      <c r="H18" s="5"/>
      <c r="I18" s="26"/>
      <c r="J18" s="23"/>
      <c r="K18" s="5"/>
      <c r="L18" s="52"/>
    </row>
    <row r="19" spans="1:12" ht="24" customHeight="1" x14ac:dyDescent="0.15">
      <c r="A19" s="21"/>
      <c r="B19" s="22"/>
      <c r="C19" s="81"/>
      <c r="D19" s="7"/>
      <c r="E19" s="21"/>
      <c r="F19" s="25"/>
      <c r="G19" s="24"/>
      <c r="H19" s="5"/>
      <c r="I19" s="26"/>
      <c r="J19" s="23"/>
      <c r="K19" s="5"/>
      <c r="L19" s="52"/>
    </row>
    <row r="20" spans="1:12" ht="24" customHeight="1" x14ac:dyDescent="0.15">
      <c r="A20" s="21"/>
      <c r="B20" s="22"/>
      <c r="C20" s="81"/>
      <c r="D20" s="7"/>
      <c r="E20" s="21"/>
      <c r="F20" s="25"/>
      <c r="G20" s="24"/>
      <c r="H20" s="5"/>
      <c r="I20" s="26"/>
      <c r="J20" s="23"/>
      <c r="K20" s="5"/>
      <c r="L20" s="52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Normal="100" workbookViewId="0">
      <pane ySplit="3" topLeftCell="A4" activePane="bottomLeft" state="frozen"/>
      <selection activeCell="A4" sqref="A4:A7"/>
      <selection pane="bottomLeft" activeCell="A4" sqref="A4"/>
    </sheetView>
  </sheetViews>
  <sheetFormatPr defaultRowHeight="24" customHeight="1" x14ac:dyDescent="0.25"/>
  <cols>
    <col min="1" max="1" width="11.109375" style="275" customWidth="1"/>
    <col min="2" max="2" width="37.109375" style="275" customWidth="1"/>
    <col min="3" max="3" width="31.77734375" style="275" customWidth="1"/>
    <col min="4" max="4" width="9.33203125" style="276" customWidth="1"/>
    <col min="5" max="9" width="9.33203125" style="275" customWidth="1"/>
    <col min="10" max="10" width="9.6640625" style="275" customWidth="1"/>
    <col min="11" max="11" width="4.88671875" style="38" customWidth="1"/>
    <col min="12" max="12" width="8.88671875" style="38"/>
    <col min="13" max="16384" width="8.88671875" style="91"/>
  </cols>
  <sheetData>
    <row r="1" spans="1:13" ht="36" customHeight="1" x14ac:dyDescent="0.55000000000000004">
      <c r="A1" s="269" t="s">
        <v>85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  <c r="L1" s="270"/>
      <c r="M1" s="271"/>
    </row>
    <row r="2" spans="1:13" ht="25.5" customHeight="1" x14ac:dyDescent="0.25">
      <c r="A2" s="100" t="s">
        <v>99</v>
      </c>
      <c r="B2" s="272"/>
      <c r="C2" s="272"/>
      <c r="D2" s="272"/>
      <c r="E2" s="273"/>
      <c r="F2" s="273"/>
      <c r="G2" s="273"/>
      <c r="H2" s="273"/>
      <c r="I2" s="91"/>
      <c r="J2" s="274" t="s">
        <v>90</v>
      </c>
    </row>
    <row r="3" spans="1:13" ht="35.25" customHeight="1" x14ac:dyDescent="0.25">
      <c r="A3" s="1" t="s">
        <v>3</v>
      </c>
      <c r="B3" s="4" t="s">
        <v>4</v>
      </c>
      <c r="C3" s="4" t="s">
        <v>27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58</v>
      </c>
      <c r="I3" s="4" t="s">
        <v>26</v>
      </c>
      <c r="J3" s="2" t="s">
        <v>16</v>
      </c>
    </row>
    <row r="4" spans="1:13" ht="24" customHeight="1" x14ac:dyDescent="0.25">
      <c r="A4" s="67" t="s">
        <v>97</v>
      </c>
      <c r="B4" s="11" t="s">
        <v>197</v>
      </c>
      <c r="C4" s="11" t="s">
        <v>121</v>
      </c>
      <c r="D4" s="78">
        <v>7101600</v>
      </c>
      <c r="E4" s="12" t="s">
        <v>202</v>
      </c>
      <c r="F4" s="10" t="s">
        <v>205</v>
      </c>
      <c r="G4" s="10" t="s">
        <v>207</v>
      </c>
      <c r="H4" s="10" t="s">
        <v>287</v>
      </c>
      <c r="I4" s="10" t="s">
        <v>282</v>
      </c>
      <c r="J4" s="10"/>
      <c r="K4" s="92"/>
    </row>
    <row r="5" spans="1:13" ht="24" customHeight="1" x14ac:dyDescent="0.25">
      <c r="A5" s="67" t="s">
        <v>97</v>
      </c>
      <c r="B5" s="11" t="s">
        <v>198</v>
      </c>
      <c r="C5" s="11" t="s">
        <v>121</v>
      </c>
      <c r="D5" s="78">
        <v>3020400</v>
      </c>
      <c r="E5" s="12" t="s">
        <v>202</v>
      </c>
      <c r="F5" s="10" t="s">
        <v>205</v>
      </c>
      <c r="G5" s="10" t="s">
        <v>207</v>
      </c>
      <c r="H5" s="10" t="s">
        <v>287</v>
      </c>
      <c r="I5" s="10" t="s">
        <v>282</v>
      </c>
      <c r="J5" s="13"/>
    </row>
    <row r="6" spans="1:13" ht="24" customHeight="1" x14ac:dyDescent="0.25">
      <c r="A6" s="67" t="s">
        <v>97</v>
      </c>
      <c r="B6" s="11" t="s">
        <v>199</v>
      </c>
      <c r="C6" s="11" t="s">
        <v>201</v>
      </c>
      <c r="D6" s="78">
        <v>11400000</v>
      </c>
      <c r="E6" s="12" t="s">
        <v>203</v>
      </c>
      <c r="F6" s="10" t="s">
        <v>208</v>
      </c>
      <c r="G6" s="10" t="s">
        <v>209</v>
      </c>
      <c r="H6" s="10" t="s">
        <v>286</v>
      </c>
      <c r="I6" s="10" t="s">
        <v>281</v>
      </c>
      <c r="J6" s="10"/>
    </row>
    <row r="7" spans="1:13" ht="24" customHeight="1" x14ac:dyDescent="0.25">
      <c r="A7" s="67" t="s">
        <v>97</v>
      </c>
      <c r="B7" s="6" t="s">
        <v>116</v>
      </c>
      <c r="C7" s="6" t="s">
        <v>117</v>
      </c>
      <c r="D7" s="77">
        <v>3600000</v>
      </c>
      <c r="E7" s="9" t="s">
        <v>211</v>
      </c>
      <c r="F7" s="10" t="s">
        <v>212</v>
      </c>
      <c r="G7" s="10" t="s">
        <v>213</v>
      </c>
      <c r="H7" s="10" t="s">
        <v>286</v>
      </c>
      <c r="I7" s="10" t="s">
        <v>281</v>
      </c>
      <c r="J7" s="10"/>
    </row>
    <row r="8" spans="1:13" ht="24" customHeight="1" x14ac:dyDescent="0.25">
      <c r="A8" s="67" t="s">
        <v>97</v>
      </c>
      <c r="B8" s="6" t="s">
        <v>120</v>
      </c>
      <c r="C8" s="6" t="s">
        <v>121</v>
      </c>
      <c r="D8" s="77">
        <v>6954000</v>
      </c>
      <c r="E8" s="9" t="s">
        <v>214</v>
      </c>
      <c r="F8" s="10" t="s">
        <v>212</v>
      </c>
      <c r="G8" s="10" t="s">
        <v>213</v>
      </c>
      <c r="H8" s="10" t="s">
        <v>286</v>
      </c>
      <c r="I8" s="10" t="s">
        <v>281</v>
      </c>
      <c r="J8" s="69"/>
    </row>
    <row r="9" spans="1:13" ht="24" customHeight="1" x14ac:dyDescent="0.25">
      <c r="A9" s="67" t="s">
        <v>97</v>
      </c>
      <c r="B9" s="6" t="s">
        <v>122</v>
      </c>
      <c r="C9" s="6" t="s">
        <v>123</v>
      </c>
      <c r="D9" s="79">
        <v>4999920</v>
      </c>
      <c r="E9" s="14" t="s">
        <v>215</v>
      </c>
      <c r="F9" s="10" t="s">
        <v>212</v>
      </c>
      <c r="G9" s="10" t="s">
        <v>213</v>
      </c>
      <c r="H9" s="10" t="s">
        <v>286</v>
      </c>
      <c r="I9" s="10" t="s">
        <v>281</v>
      </c>
      <c r="J9" s="69"/>
    </row>
    <row r="10" spans="1:13" ht="24" customHeight="1" x14ac:dyDescent="0.25">
      <c r="A10" s="67" t="s">
        <v>97</v>
      </c>
      <c r="B10" s="6" t="s">
        <v>124</v>
      </c>
      <c r="C10" s="6" t="s">
        <v>118</v>
      </c>
      <c r="D10" s="79">
        <v>4440000</v>
      </c>
      <c r="E10" s="14" t="s">
        <v>215</v>
      </c>
      <c r="F10" s="10" t="s">
        <v>204</v>
      </c>
      <c r="G10" s="10" t="s">
        <v>206</v>
      </c>
      <c r="H10" s="10" t="s">
        <v>286</v>
      </c>
      <c r="I10" s="10" t="s">
        <v>281</v>
      </c>
      <c r="J10" s="69"/>
    </row>
    <row r="11" spans="1:13" ht="24" customHeight="1" x14ac:dyDescent="0.25">
      <c r="A11" s="67" t="s">
        <v>97</v>
      </c>
      <c r="B11" s="6" t="s">
        <v>125</v>
      </c>
      <c r="C11" s="6" t="s">
        <v>126</v>
      </c>
      <c r="D11" s="79">
        <v>5280000</v>
      </c>
      <c r="E11" s="14" t="s">
        <v>215</v>
      </c>
      <c r="F11" s="10" t="s">
        <v>204</v>
      </c>
      <c r="G11" s="10" t="s">
        <v>206</v>
      </c>
      <c r="H11" s="10" t="s">
        <v>286</v>
      </c>
      <c r="I11" s="10" t="s">
        <v>281</v>
      </c>
      <c r="J11" s="69"/>
    </row>
    <row r="12" spans="1:13" ht="24" customHeight="1" x14ac:dyDescent="0.25">
      <c r="A12" s="67" t="s">
        <v>323</v>
      </c>
      <c r="B12" s="6" t="s">
        <v>127</v>
      </c>
      <c r="C12" s="6" t="s">
        <v>128</v>
      </c>
      <c r="D12" s="79">
        <v>14616000</v>
      </c>
      <c r="E12" s="14" t="s">
        <v>232</v>
      </c>
      <c r="F12" s="10" t="s">
        <v>204</v>
      </c>
      <c r="G12" s="10" t="s">
        <v>206</v>
      </c>
      <c r="H12" s="10" t="s">
        <v>286</v>
      </c>
      <c r="I12" s="10" t="s">
        <v>281</v>
      </c>
      <c r="J12" s="69"/>
    </row>
    <row r="13" spans="1:13" ht="24" customHeight="1" x14ac:dyDescent="0.25">
      <c r="A13" s="67" t="s">
        <v>97</v>
      </c>
      <c r="B13" s="6" t="s">
        <v>129</v>
      </c>
      <c r="C13" s="6" t="s">
        <v>130</v>
      </c>
      <c r="D13" s="79">
        <v>3960000</v>
      </c>
      <c r="E13" s="14" t="s">
        <v>233</v>
      </c>
      <c r="F13" s="10" t="s">
        <v>204</v>
      </c>
      <c r="G13" s="10" t="s">
        <v>206</v>
      </c>
      <c r="H13" s="10" t="s">
        <v>286</v>
      </c>
      <c r="I13" s="10" t="s">
        <v>281</v>
      </c>
      <c r="J13" s="69"/>
    </row>
    <row r="14" spans="1:13" ht="24" customHeight="1" x14ac:dyDescent="0.25">
      <c r="A14" s="67" t="s">
        <v>97</v>
      </c>
      <c r="B14" s="6" t="s">
        <v>131</v>
      </c>
      <c r="C14" s="6" t="s">
        <v>132</v>
      </c>
      <c r="D14" s="79">
        <v>8033330</v>
      </c>
      <c r="E14" s="14" t="s">
        <v>289</v>
      </c>
      <c r="F14" s="10" t="s">
        <v>290</v>
      </c>
      <c r="G14" s="10" t="s">
        <v>291</v>
      </c>
      <c r="H14" s="10" t="s">
        <v>210</v>
      </c>
      <c r="I14" s="10" t="s">
        <v>216</v>
      </c>
      <c r="J14" s="69" t="s">
        <v>298</v>
      </c>
    </row>
    <row r="15" spans="1:13" ht="24" customHeight="1" x14ac:dyDescent="0.25">
      <c r="A15" s="67" t="s">
        <v>97</v>
      </c>
      <c r="B15" s="6" t="s">
        <v>134</v>
      </c>
      <c r="C15" s="6" t="s">
        <v>135</v>
      </c>
      <c r="D15" s="79">
        <v>3600000</v>
      </c>
      <c r="E15" s="14" t="s">
        <v>218</v>
      </c>
      <c r="F15" s="10" t="s">
        <v>204</v>
      </c>
      <c r="G15" s="10" t="s">
        <v>206</v>
      </c>
      <c r="H15" s="10" t="s">
        <v>286</v>
      </c>
      <c r="I15" s="10" t="s">
        <v>281</v>
      </c>
      <c r="J15" s="69"/>
    </row>
    <row r="16" spans="1:13" ht="24" customHeight="1" x14ac:dyDescent="0.25">
      <c r="A16" s="67" t="s">
        <v>234</v>
      </c>
      <c r="B16" s="6" t="s">
        <v>136</v>
      </c>
      <c r="C16" s="6" t="s">
        <v>137</v>
      </c>
      <c r="D16" s="79">
        <v>3540480</v>
      </c>
      <c r="E16" s="14" t="s">
        <v>235</v>
      </c>
      <c r="F16" s="10" t="s">
        <v>204</v>
      </c>
      <c r="G16" s="10" t="s">
        <v>206</v>
      </c>
      <c r="H16" s="10" t="s">
        <v>286</v>
      </c>
      <c r="I16" s="10" t="s">
        <v>281</v>
      </c>
      <c r="J16" s="69"/>
    </row>
    <row r="17" spans="1:10" ht="24" customHeight="1" x14ac:dyDescent="0.25">
      <c r="A17" s="67" t="s">
        <v>322</v>
      </c>
      <c r="B17" s="6" t="s">
        <v>138</v>
      </c>
      <c r="C17" s="6" t="s">
        <v>139</v>
      </c>
      <c r="D17" s="79">
        <v>14964000</v>
      </c>
      <c r="E17" s="14" t="s">
        <v>235</v>
      </c>
      <c r="F17" s="10" t="s">
        <v>204</v>
      </c>
      <c r="G17" s="10" t="s">
        <v>206</v>
      </c>
      <c r="H17" s="10" t="s">
        <v>286</v>
      </c>
      <c r="I17" s="10" t="s">
        <v>281</v>
      </c>
      <c r="J17" s="69"/>
    </row>
    <row r="18" spans="1:10" ht="24" customHeight="1" thickBot="1" x14ac:dyDescent="0.3">
      <c r="A18" s="256" t="s">
        <v>234</v>
      </c>
      <c r="B18" s="257" t="s">
        <v>140</v>
      </c>
      <c r="C18" s="257" t="s">
        <v>141</v>
      </c>
      <c r="D18" s="258">
        <v>9600000</v>
      </c>
      <c r="E18" s="259" t="s">
        <v>236</v>
      </c>
      <c r="F18" s="260" t="s">
        <v>204</v>
      </c>
      <c r="G18" s="260" t="s">
        <v>206</v>
      </c>
      <c r="H18" s="260" t="s">
        <v>286</v>
      </c>
      <c r="I18" s="260" t="s">
        <v>281</v>
      </c>
      <c r="J18" s="261"/>
    </row>
    <row r="19" spans="1:10" ht="24" customHeight="1" thickTop="1" x14ac:dyDescent="0.25">
      <c r="A19" s="252" t="s">
        <v>234</v>
      </c>
      <c r="B19" s="129" t="s">
        <v>103</v>
      </c>
      <c r="C19" s="129" t="s">
        <v>222</v>
      </c>
      <c r="D19" s="253">
        <v>8370000</v>
      </c>
      <c r="E19" s="254" t="s">
        <v>237</v>
      </c>
      <c r="F19" s="255" t="s">
        <v>229</v>
      </c>
      <c r="G19" s="255" t="s">
        <v>221</v>
      </c>
      <c r="H19" s="255" t="s">
        <v>288</v>
      </c>
      <c r="I19" s="255" t="s">
        <v>288</v>
      </c>
      <c r="J19" s="128" t="s">
        <v>298</v>
      </c>
    </row>
    <row r="20" spans="1:10" ht="24" customHeight="1" x14ac:dyDescent="0.25">
      <c r="A20" s="67" t="s">
        <v>234</v>
      </c>
      <c r="B20" s="6" t="s">
        <v>224</v>
      </c>
      <c r="C20" s="6" t="s">
        <v>225</v>
      </c>
      <c r="D20" s="79">
        <v>1230000</v>
      </c>
      <c r="E20" s="14" t="s">
        <v>238</v>
      </c>
      <c r="F20" s="10" t="s">
        <v>230</v>
      </c>
      <c r="G20" s="10" t="s">
        <v>231</v>
      </c>
      <c r="H20" s="10" t="s">
        <v>297</v>
      </c>
      <c r="I20" s="10" t="s">
        <v>288</v>
      </c>
      <c r="J20" s="69" t="s">
        <v>298</v>
      </c>
    </row>
    <row r="21" spans="1:10" ht="24" customHeight="1" x14ac:dyDescent="0.25">
      <c r="A21" s="67" t="s">
        <v>234</v>
      </c>
      <c r="B21" s="6" t="s">
        <v>226</v>
      </c>
      <c r="C21" s="6" t="s">
        <v>292</v>
      </c>
      <c r="D21" s="79">
        <v>2757000</v>
      </c>
      <c r="E21" s="14" t="s">
        <v>288</v>
      </c>
      <c r="F21" s="10" t="s">
        <v>293</v>
      </c>
      <c r="G21" s="10" t="s">
        <v>294</v>
      </c>
      <c r="H21" s="10" t="s">
        <v>296</v>
      </c>
      <c r="I21" s="10" t="s">
        <v>296</v>
      </c>
      <c r="J21" s="69" t="s">
        <v>299</v>
      </c>
    </row>
    <row r="22" spans="1:10" ht="24" customHeight="1" x14ac:dyDescent="0.25">
      <c r="A22" s="67" t="s">
        <v>97</v>
      </c>
      <c r="B22" s="6" t="s">
        <v>317</v>
      </c>
      <c r="C22" s="6" t="s">
        <v>132</v>
      </c>
      <c r="D22" s="79">
        <v>243930000</v>
      </c>
      <c r="E22" s="14" t="s">
        <v>283</v>
      </c>
      <c r="F22" s="10" t="s">
        <v>284</v>
      </c>
      <c r="G22" s="10" t="s">
        <v>285</v>
      </c>
      <c r="H22" s="10" t="s">
        <v>286</v>
      </c>
      <c r="I22" s="10" t="s">
        <v>281</v>
      </c>
      <c r="J22" s="69"/>
    </row>
    <row r="23" spans="1:10" ht="24" customHeight="1" x14ac:dyDescent="0.25">
      <c r="A23" s="67" t="s">
        <v>97</v>
      </c>
      <c r="B23" s="6" t="s">
        <v>227</v>
      </c>
      <c r="C23" s="6" t="s">
        <v>228</v>
      </c>
      <c r="D23" s="79">
        <v>4776300</v>
      </c>
      <c r="E23" s="14" t="s">
        <v>306</v>
      </c>
      <c r="F23" s="10" t="s">
        <v>307</v>
      </c>
      <c r="G23" s="10" t="s">
        <v>309</v>
      </c>
      <c r="H23" s="10" t="s">
        <v>308</v>
      </c>
      <c r="I23" s="10" t="s">
        <v>310</v>
      </c>
      <c r="J23" s="69" t="s">
        <v>299</v>
      </c>
    </row>
    <row r="24" spans="1:10" ht="24" customHeight="1" x14ac:dyDescent="0.25">
      <c r="A24" s="67" t="s">
        <v>97</v>
      </c>
      <c r="B24" s="6" t="s">
        <v>300</v>
      </c>
      <c r="C24" s="6" t="s">
        <v>301</v>
      </c>
      <c r="D24" s="79">
        <v>16500000</v>
      </c>
      <c r="E24" s="14" t="s">
        <v>302</v>
      </c>
      <c r="F24" s="10" t="s">
        <v>303</v>
      </c>
      <c r="G24" s="10" t="s">
        <v>304</v>
      </c>
      <c r="H24" s="10" t="s">
        <v>304</v>
      </c>
      <c r="I24" s="10" t="s">
        <v>305</v>
      </c>
      <c r="J24" s="69" t="s">
        <v>299</v>
      </c>
    </row>
    <row r="25" spans="1:10" ht="24" customHeight="1" x14ac:dyDescent="0.25">
      <c r="A25" s="67" t="s">
        <v>97</v>
      </c>
      <c r="B25" s="6" t="s">
        <v>318</v>
      </c>
      <c r="C25" s="6" t="s">
        <v>329</v>
      </c>
      <c r="D25" s="79">
        <v>2400000</v>
      </c>
      <c r="E25" s="14" t="s">
        <v>326</v>
      </c>
      <c r="F25" s="10" t="s">
        <v>333</v>
      </c>
      <c r="G25" s="10" t="s">
        <v>335</v>
      </c>
      <c r="H25" s="10"/>
      <c r="I25" s="10"/>
      <c r="J25" s="69"/>
    </row>
    <row r="26" spans="1:10" ht="24" customHeight="1" x14ac:dyDescent="0.25">
      <c r="A26" s="67" t="s">
        <v>97</v>
      </c>
      <c r="B26" s="6" t="s">
        <v>319</v>
      </c>
      <c r="C26" s="6" t="s">
        <v>330</v>
      </c>
      <c r="D26" s="79">
        <v>16863000</v>
      </c>
      <c r="E26" s="14" t="s">
        <v>327</v>
      </c>
      <c r="F26" s="10" t="s">
        <v>334</v>
      </c>
      <c r="G26" s="10" t="s">
        <v>336</v>
      </c>
      <c r="H26" s="10"/>
      <c r="I26" s="10"/>
      <c r="J26" s="69"/>
    </row>
    <row r="27" spans="1:10" ht="24" customHeight="1" x14ac:dyDescent="0.25">
      <c r="A27" s="67" t="s">
        <v>97</v>
      </c>
      <c r="B27" s="6" t="s">
        <v>321</v>
      </c>
      <c r="C27" s="6" t="s">
        <v>331</v>
      </c>
      <c r="D27" s="79">
        <v>3690000</v>
      </c>
      <c r="E27" s="14" t="s">
        <v>311</v>
      </c>
      <c r="F27" s="10" t="s">
        <v>328</v>
      </c>
      <c r="G27" s="10" t="s">
        <v>337</v>
      </c>
      <c r="H27" s="10"/>
      <c r="I27" s="10"/>
      <c r="J27" s="69"/>
    </row>
    <row r="28" spans="1:10" ht="24" customHeight="1" x14ac:dyDescent="0.25">
      <c r="A28" s="67" t="s">
        <v>97</v>
      </c>
      <c r="B28" s="268" t="s">
        <v>111</v>
      </c>
      <c r="C28" s="6" t="s">
        <v>332</v>
      </c>
      <c r="D28" s="79">
        <v>9600000</v>
      </c>
      <c r="E28" s="14" t="s">
        <v>328</v>
      </c>
      <c r="F28" s="10" t="s">
        <v>333</v>
      </c>
      <c r="G28" s="10" t="s">
        <v>338</v>
      </c>
      <c r="H28" s="10"/>
      <c r="I28" s="10"/>
      <c r="J28" s="69"/>
    </row>
    <row r="29" spans="1:10" ht="24" customHeight="1" x14ac:dyDescent="0.25">
      <c r="A29" s="67"/>
      <c r="B29" s="93" t="s">
        <v>217</v>
      </c>
      <c r="C29" s="6"/>
      <c r="D29" s="79"/>
      <c r="E29" s="14"/>
      <c r="F29" s="15"/>
      <c r="G29" s="10"/>
      <c r="H29" s="10"/>
      <c r="I29" s="10"/>
      <c r="J29" s="69"/>
    </row>
    <row r="30" spans="1:10" ht="24" customHeight="1" x14ac:dyDescent="0.25">
      <c r="A30" s="67"/>
      <c r="B30" s="6"/>
      <c r="C30" s="6"/>
      <c r="D30" s="79"/>
      <c r="E30" s="14"/>
      <c r="F30" s="15"/>
      <c r="G30" s="10"/>
      <c r="H30" s="10"/>
      <c r="I30" s="10"/>
      <c r="J30" s="6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Normal="100" workbookViewId="0">
      <pane ySplit="3" topLeftCell="A4" activePane="bottomLeft" state="frozen"/>
      <selection activeCell="A4" sqref="A4:A7"/>
      <selection pane="bottomLeft" activeCell="A5" sqref="A5"/>
    </sheetView>
  </sheetViews>
  <sheetFormatPr defaultRowHeight="24" customHeight="1" x14ac:dyDescent="0.15"/>
  <cols>
    <col min="1" max="1" width="11.109375" style="276" customWidth="1"/>
    <col min="2" max="2" width="37.109375" style="280" customWidth="1"/>
    <col min="3" max="3" width="31.77734375" style="281" customWidth="1"/>
    <col min="4" max="4" width="9.33203125" style="282" customWidth="1"/>
    <col min="5" max="8" width="9.33203125" style="283" customWidth="1"/>
    <col min="9" max="9" width="9.33203125" style="276" customWidth="1"/>
    <col min="10" max="10" width="8.88671875" style="349"/>
    <col min="11" max="11" width="10.109375" style="349" hidden="1" customWidth="1"/>
    <col min="12" max="16384" width="8.88671875" style="349"/>
  </cols>
  <sheetData>
    <row r="1" spans="1:11" ht="36" customHeight="1" x14ac:dyDescent="0.15">
      <c r="A1" s="269" t="s">
        <v>17</v>
      </c>
      <c r="B1" s="269"/>
      <c r="C1" s="269"/>
      <c r="D1" s="269"/>
      <c r="E1" s="269"/>
      <c r="F1" s="269"/>
      <c r="G1" s="269"/>
      <c r="H1" s="269"/>
      <c r="I1" s="269"/>
      <c r="J1" s="348"/>
    </row>
    <row r="2" spans="1:11" ht="25.5" customHeight="1" x14ac:dyDescent="0.15">
      <c r="A2" s="100" t="s">
        <v>99</v>
      </c>
      <c r="B2" s="277"/>
      <c r="C2" s="277"/>
      <c r="D2" s="278"/>
      <c r="E2" s="278"/>
      <c r="F2" s="278"/>
      <c r="G2" s="278"/>
      <c r="H2" s="278"/>
      <c r="I2" s="274" t="s">
        <v>220</v>
      </c>
    </row>
    <row r="3" spans="1:11" ht="35.25" customHeight="1" x14ac:dyDescent="0.15">
      <c r="A3" s="1" t="s">
        <v>3</v>
      </c>
      <c r="B3" s="2" t="s">
        <v>4</v>
      </c>
      <c r="C3" s="1" t="s">
        <v>67</v>
      </c>
      <c r="D3" s="3" t="s">
        <v>68</v>
      </c>
      <c r="E3" s="3" t="s">
        <v>72</v>
      </c>
      <c r="F3" s="3" t="s">
        <v>69</v>
      </c>
      <c r="G3" s="3" t="s">
        <v>70</v>
      </c>
      <c r="H3" s="3" t="s">
        <v>71</v>
      </c>
      <c r="I3" s="125" t="s">
        <v>339</v>
      </c>
      <c r="J3" s="350"/>
    </row>
    <row r="4" spans="1:11" s="350" customFormat="1" ht="24" customHeight="1" x14ac:dyDescent="0.15">
      <c r="A4" s="69" t="s">
        <v>96</v>
      </c>
      <c r="B4" s="6" t="s">
        <v>197</v>
      </c>
      <c r="C4" s="73" t="s">
        <v>121</v>
      </c>
      <c r="D4" s="80">
        <v>7101600</v>
      </c>
      <c r="E4" s="70"/>
      <c r="F4" s="70">
        <f>574640+591800</f>
        <v>1166440</v>
      </c>
      <c r="G4" s="70"/>
      <c r="H4" s="70">
        <f t="shared" ref="H4:H6" si="0">SUM(E4:G4)</f>
        <v>1166440</v>
      </c>
      <c r="I4" s="69"/>
      <c r="J4" s="351"/>
      <c r="K4" s="351">
        <f t="shared" ref="K4:K24" si="1">D4-H4</f>
        <v>5935160</v>
      </c>
    </row>
    <row r="5" spans="1:11" s="350" customFormat="1" ht="24" customHeight="1" x14ac:dyDescent="0.15">
      <c r="A5" s="69" t="s">
        <v>96</v>
      </c>
      <c r="B5" s="6" t="s">
        <v>198</v>
      </c>
      <c r="C5" s="73" t="s">
        <v>121</v>
      </c>
      <c r="D5" s="80">
        <v>3020400</v>
      </c>
      <c r="E5" s="70"/>
      <c r="F5" s="70">
        <f>188740+256820</f>
        <v>445560</v>
      </c>
      <c r="G5" s="70"/>
      <c r="H5" s="70">
        <f t="shared" si="0"/>
        <v>445560</v>
      </c>
      <c r="I5" s="69"/>
      <c r="J5" s="351"/>
      <c r="K5" s="351">
        <f t="shared" si="1"/>
        <v>2574840</v>
      </c>
    </row>
    <row r="6" spans="1:11" s="350" customFormat="1" ht="24" customHeight="1" x14ac:dyDescent="0.15">
      <c r="A6" s="69" t="s">
        <v>96</v>
      </c>
      <c r="B6" s="6" t="s">
        <v>199</v>
      </c>
      <c r="C6" s="73" t="s">
        <v>200</v>
      </c>
      <c r="D6" s="80">
        <v>11400000</v>
      </c>
      <c r="E6" s="70"/>
      <c r="F6" s="68">
        <f>950000+950000+950000</f>
        <v>2850000</v>
      </c>
      <c r="G6" s="70"/>
      <c r="H6" s="70">
        <f t="shared" si="0"/>
        <v>2850000</v>
      </c>
      <c r="I6" s="69" t="s">
        <v>219</v>
      </c>
      <c r="J6" s="351"/>
      <c r="K6" s="351">
        <f t="shared" si="1"/>
        <v>8550000</v>
      </c>
    </row>
    <row r="7" spans="1:11" s="350" customFormat="1" ht="24" customHeight="1" x14ac:dyDescent="0.15">
      <c r="A7" s="69" t="s">
        <v>96</v>
      </c>
      <c r="B7" s="6" t="s">
        <v>116</v>
      </c>
      <c r="C7" s="73" t="s">
        <v>117</v>
      </c>
      <c r="D7" s="80">
        <v>3600000</v>
      </c>
      <c r="E7" s="70"/>
      <c r="F7" s="70">
        <f>300000+300000</f>
        <v>600000</v>
      </c>
      <c r="G7" s="70"/>
      <c r="H7" s="70">
        <f t="shared" ref="H7:H13" si="2">SUM(E7:G7)</f>
        <v>600000</v>
      </c>
      <c r="I7" s="69"/>
      <c r="J7" s="351"/>
      <c r="K7" s="351">
        <f t="shared" si="1"/>
        <v>3000000</v>
      </c>
    </row>
    <row r="8" spans="1:11" s="350" customFormat="1" ht="24" customHeight="1" x14ac:dyDescent="0.15">
      <c r="A8" s="69" t="s">
        <v>96</v>
      </c>
      <c r="B8" s="6" t="s">
        <v>120</v>
      </c>
      <c r="C8" s="73" t="s">
        <v>121</v>
      </c>
      <c r="D8" s="80">
        <v>6954000</v>
      </c>
      <c r="E8" s="70"/>
      <c r="F8" s="68">
        <f>579490+579490</f>
        <v>1158980</v>
      </c>
      <c r="G8" s="70"/>
      <c r="H8" s="70">
        <f t="shared" si="2"/>
        <v>1158980</v>
      </c>
      <c r="I8" s="69"/>
      <c r="J8" s="351"/>
      <c r="K8" s="351">
        <f t="shared" si="1"/>
        <v>5795020</v>
      </c>
    </row>
    <row r="9" spans="1:11" s="350" customFormat="1" ht="24" customHeight="1" x14ac:dyDescent="0.15">
      <c r="A9" s="69" t="s">
        <v>96</v>
      </c>
      <c r="B9" s="6" t="s">
        <v>122</v>
      </c>
      <c r="C9" s="73" t="s">
        <v>123</v>
      </c>
      <c r="D9" s="80">
        <v>4999920</v>
      </c>
      <c r="E9" s="70"/>
      <c r="F9" s="70">
        <f>416660</f>
        <v>416660</v>
      </c>
      <c r="G9" s="70"/>
      <c r="H9" s="70">
        <f t="shared" si="2"/>
        <v>416660</v>
      </c>
      <c r="I9" s="69"/>
      <c r="J9" s="351"/>
      <c r="K9" s="351">
        <f t="shared" si="1"/>
        <v>4583260</v>
      </c>
    </row>
    <row r="10" spans="1:11" s="350" customFormat="1" ht="24" customHeight="1" x14ac:dyDescent="0.15">
      <c r="A10" s="69" t="s">
        <v>96</v>
      </c>
      <c r="B10" s="6" t="s">
        <v>124</v>
      </c>
      <c r="C10" s="73" t="s">
        <v>118</v>
      </c>
      <c r="D10" s="80">
        <v>4440000</v>
      </c>
      <c r="E10" s="70"/>
      <c r="F10" s="68">
        <v>370000</v>
      </c>
      <c r="G10" s="68"/>
      <c r="H10" s="70">
        <f t="shared" si="2"/>
        <v>370000</v>
      </c>
      <c r="I10" s="69"/>
      <c r="J10" s="351"/>
      <c r="K10" s="351">
        <f t="shared" si="1"/>
        <v>4070000</v>
      </c>
    </row>
    <row r="11" spans="1:11" s="350" customFormat="1" ht="24" customHeight="1" x14ac:dyDescent="0.15">
      <c r="A11" s="69" t="s">
        <v>96</v>
      </c>
      <c r="B11" s="6" t="s">
        <v>125</v>
      </c>
      <c r="C11" s="73" t="s">
        <v>126</v>
      </c>
      <c r="D11" s="80">
        <v>5280000</v>
      </c>
      <c r="E11" s="70"/>
      <c r="F11" s="70">
        <v>440000</v>
      </c>
      <c r="G11" s="70"/>
      <c r="H11" s="70">
        <f t="shared" si="2"/>
        <v>440000</v>
      </c>
      <c r="I11" s="69"/>
      <c r="J11" s="351"/>
      <c r="K11" s="351">
        <f t="shared" si="1"/>
        <v>4840000</v>
      </c>
    </row>
    <row r="12" spans="1:11" s="350" customFormat="1" ht="24" customHeight="1" x14ac:dyDescent="0.15">
      <c r="A12" s="69" t="s">
        <v>96</v>
      </c>
      <c r="B12" s="6" t="s">
        <v>127</v>
      </c>
      <c r="C12" s="73" t="s">
        <v>128</v>
      </c>
      <c r="D12" s="80">
        <v>14616000</v>
      </c>
      <c r="E12" s="70"/>
      <c r="F12" s="68">
        <f>1218000</f>
        <v>1218000</v>
      </c>
      <c r="G12" s="70"/>
      <c r="H12" s="70">
        <f t="shared" si="2"/>
        <v>1218000</v>
      </c>
      <c r="I12" s="69"/>
      <c r="J12" s="351"/>
      <c r="K12" s="351">
        <f t="shared" si="1"/>
        <v>13398000</v>
      </c>
    </row>
    <row r="13" spans="1:11" s="350" customFormat="1" ht="24" customHeight="1" x14ac:dyDescent="0.15">
      <c r="A13" s="69" t="s">
        <v>96</v>
      </c>
      <c r="B13" s="6" t="s">
        <v>129</v>
      </c>
      <c r="C13" s="73" t="s">
        <v>130</v>
      </c>
      <c r="D13" s="80">
        <v>3960000</v>
      </c>
      <c r="E13" s="70"/>
      <c r="F13" s="70">
        <f>330000+330000</f>
        <v>660000</v>
      </c>
      <c r="G13" s="70"/>
      <c r="H13" s="70">
        <f t="shared" si="2"/>
        <v>660000</v>
      </c>
      <c r="I13" s="69"/>
      <c r="J13" s="351"/>
      <c r="K13" s="351">
        <f t="shared" si="1"/>
        <v>3300000</v>
      </c>
    </row>
    <row r="14" spans="1:11" s="350" customFormat="1" ht="24" customHeight="1" x14ac:dyDescent="0.15">
      <c r="A14" s="69" t="s">
        <v>96</v>
      </c>
      <c r="B14" s="6" t="s">
        <v>131</v>
      </c>
      <c r="C14" s="73" t="s">
        <v>132</v>
      </c>
      <c r="D14" s="80">
        <v>8083330</v>
      </c>
      <c r="E14" s="70"/>
      <c r="F14" s="70"/>
      <c r="G14" s="70">
        <v>8083330</v>
      </c>
      <c r="H14" s="70">
        <f t="shared" ref="H14:H30" si="3">SUM(E14:G14)</f>
        <v>8083330</v>
      </c>
      <c r="I14" s="267" t="s">
        <v>311</v>
      </c>
      <c r="J14" s="351"/>
      <c r="K14" s="351">
        <f t="shared" si="1"/>
        <v>0</v>
      </c>
    </row>
    <row r="15" spans="1:11" s="350" customFormat="1" ht="24" customHeight="1" x14ac:dyDescent="0.15">
      <c r="A15" s="69" t="s">
        <v>96</v>
      </c>
      <c r="B15" s="6" t="s">
        <v>134</v>
      </c>
      <c r="C15" s="73" t="s">
        <v>135</v>
      </c>
      <c r="D15" s="80">
        <v>3600000</v>
      </c>
      <c r="E15" s="70"/>
      <c r="F15" s="70">
        <f>300000+300000</f>
        <v>600000</v>
      </c>
      <c r="G15" s="70"/>
      <c r="H15" s="70">
        <f t="shared" si="3"/>
        <v>600000</v>
      </c>
      <c r="I15" s="69"/>
      <c r="J15" s="351"/>
      <c r="K15" s="351">
        <f t="shared" si="1"/>
        <v>3000000</v>
      </c>
    </row>
    <row r="16" spans="1:11" s="350" customFormat="1" ht="24" customHeight="1" x14ac:dyDescent="0.15">
      <c r="A16" s="69" t="s">
        <v>96</v>
      </c>
      <c r="B16" s="6" t="s">
        <v>136</v>
      </c>
      <c r="C16" s="73" t="s">
        <v>137</v>
      </c>
      <c r="D16" s="80">
        <v>3540480</v>
      </c>
      <c r="E16" s="70"/>
      <c r="F16" s="68">
        <f>295040+295040</f>
        <v>590080</v>
      </c>
      <c r="G16" s="70"/>
      <c r="H16" s="70">
        <f t="shared" si="3"/>
        <v>590080</v>
      </c>
      <c r="I16" s="69"/>
      <c r="J16" s="351"/>
      <c r="K16" s="351">
        <f t="shared" si="1"/>
        <v>2950400</v>
      </c>
    </row>
    <row r="17" spans="1:11" s="350" customFormat="1" ht="24" customHeight="1" x14ac:dyDescent="0.15">
      <c r="A17" s="69" t="s">
        <v>96</v>
      </c>
      <c r="B17" s="6" t="s">
        <v>138</v>
      </c>
      <c r="C17" s="73" t="s">
        <v>139</v>
      </c>
      <c r="D17" s="80">
        <v>14964000</v>
      </c>
      <c r="E17" s="70"/>
      <c r="F17" s="68">
        <f>1247000+1247000</f>
        <v>2494000</v>
      </c>
      <c r="G17" s="70"/>
      <c r="H17" s="70">
        <f t="shared" si="3"/>
        <v>2494000</v>
      </c>
      <c r="I17" s="69"/>
      <c r="J17" s="351"/>
      <c r="K17" s="351">
        <f t="shared" si="1"/>
        <v>12470000</v>
      </c>
    </row>
    <row r="18" spans="1:11" s="350" customFormat="1" ht="24" customHeight="1" thickBot="1" x14ac:dyDescent="0.2">
      <c r="A18" s="261" t="s">
        <v>96</v>
      </c>
      <c r="B18" s="257" t="s">
        <v>140</v>
      </c>
      <c r="C18" s="262" t="s">
        <v>141</v>
      </c>
      <c r="D18" s="263">
        <v>9600000</v>
      </c>
      <c r="E18" s="264"/>
      <c r="F18" s="265">
        <f>800000*2</f>
        <v>1600000</v>
      </c>
      <c r="G18" s="264"/>
      <c r="H18" s="264">
        <f t="shared" si="3"/>
        <v>1600000</v>
      </c>
      <c r="I18" s="261"/>
      <c r="J18" s="351"/>
      <c r="K18" s="351">
        <f t="shared" si="1"/>
        <v>8000000</v>
      </c>
    </row>
    <row r="19" spans="1:11" s="350" customFormat="1" ht="24" hidden="1" customHeight="1" thickTop="1" x14ac:dyDescent="0.15">
      <c r="A19" s="128" t="s">
        <v>96</v>
      </c>
      <c r="B19" s="129" t="s">
        <v>103</v>
      </c>
      <c r="C19" s="130" t="s">
        <v>222</v>
      </c>
      <c r="D19" s="131">
        <v>8370000</v>
      </c>
      <c r="E19" s="70"/>
      <c r="F19" s="68"/>
      <c r="G19" s="68">
        <v>8370000</v>
      </c>
      <c r="H19" s="132">
        <f t="shared" si="3"/>
        <v>8370000</v>
      </c>
      <c r="I19" s="266" t="s">
        <v>312</v>
      </c>
      <c r="J19" s="351" t="s">
        <v>314</v>
      </c>
      <c r="K19" s="351">
        <f t="shared" si="1"/>
        <v>0</v>
      </c>
    </row>
    <row r="20" spans="1:11" s="350" customFormat="1" ht="24" hidden="1" customHeight="1" x14ac:dyDescent="0.15">
      <c r="A20" s="69" t="s">
        <v>96</v>
      </c>
      <c r="B20" s="6" t="s">
        <v>224</v>
      </c>
      <c r="C20" s="73" t="s">
        <v>225</v>
      </c>
      <c r="D20" s="80">
        <v>1230000</v>
      </c>
      <c r="E20" s="70"/>
      <c r="F20" s="70"/>
      <c r="G20" s="70">
        <v>1230000</v>
      </c>
      <c r="H20" s="70">
        <f t="shared" ref="H20:H23" si="4">SUM(E20:G20)</f>
        <v>1230000</v>
      </c>
      <c r="I20" s="267" t="s">
        <v>313</v>
      </c>
      <c r="J20" s="351" t="s">
        <v>314</v>
      </c>
      <c r="K20" s="351">
        <f t="shared" si="1"/>
        <v>0</v>
      </c>
    </row>
    <row r="21" spans="1:11" s="38" customFormat="1" ht="24" customHeight="1" thickTop="1" x14ac:dyDescent="0.25">
      <c r="A21" s="67" t="s">
        <v>234</v>
      </c>
      <c r="B21" s="6" t="s">
        <v>226</v>
      </c>
      <c r="C21" s="6" t="s">
        <v>292</v>
      </c>
      <c r="D21" s="79">
        <v>2757000</v>
      </c>
      <c r="E21" s="70"/>
      <c r="F21" s="68"/>
      <c r="G21" s="70">
        <v>2757000</v>
      </c>
      <c r="H21" s="70">
        <f t="shared" si="4"/>
        <v>2757000</v>
      </c>
      <c r="I21" s="279" t="s">
        <v>315</v>
      </c>
      <c r="K21" s="351">
        <f t="shared" si="1"/>
        <v>0</v>
      </c>
    </row>
    <row r="22" spans="1:11" s="38" customFormat="1" ht="24" hidden="1" customHeight="1" x14ac:dyDescent="0.25">
      <c r="A22" s="67" t="s">
        <v>97</v>
      </c>
      <c r="B22" s="6" t="s">
        <v>316</v>
      </c>
      <c r="C22" s="6" t="s">
        <v>132</v>
      </c>
      <c r="D22" s="79">
        <v>243930000</v>
      </c>
      <c r="E22" s="70"/>
      <c r="F22" s="70"/>
      <c r="G22" s="70"/>
      <c r="H22" s="70">
        <f t="shared" si="4"/>
        <v>0</v>
      </c>
      <c r="I22" s="10"/>
      <c r="K22" s="351">
        <f t="shared" si="1"/>
        <v>243930000</v>
      </c>
    </row>
    <row r="23" spans="1:11" s="38" customFormat="1" ht="24" customHeight="1" x14ac:dyDescent="0.25">
      <c r="A23" s="67" t="s">
        <v>97</v>
      </c>
      <c r="B23" s="6" t="s">
        <v>227</v>
      </c>
      <c r="C23" s="6" t="s">
        <v>228</v>
      </c>
      <c r="D23" s="79">
        <v>4776300</v>
      </c>
      <c r="E23" s="70"/>
      <c r="F23" s="68"/>
      <c r="G23" s="70">
        <v>4776300</v>
      </c>
      <c r="H23" s="70">
        <f t="shared" si="4"/>
        <v>4776300</v>
      </c>
      <c r="I23" s="10" t="s">
        <v>295</v>
      </c>
      <c r="K23" s="351">
        <f t="shared" si="1"/>
        <v>0</v>
      </c>
    </row>
    <row r="24" spans="1:11" s="38" customFormat="1" ht="24" hidden="1" customHeight="1" x14ac:dyDescent="0.25">
      <c r="A24" s="67" t="s">
        <v>97</v>
      </c>
      <c r="B24" s="6" t="s">
        <v>300</v>
      </c>
      <c r="C24" s="6" t="s">
        <v>301</v>
      </c>
      <c r="D24" s="79">
        <v>16500000</v>
      </c>
      <c r="E24" s="70"/>
      <c r="F24" s="70"/>
      <c r="G24" s="70"/>
      <c r="H24" s="70">
        <f t="shared" si="3"/>
        <v>0</v>
      </c>
      <c r="I24" s="10"/>
      <c r="K24" s="351">
        <f t="shared" si="1"/>
        <v>16500000</v>
      </c>
    </row>
    <row r="25" spans="1:11" s="350" customFormat="1" ht="24" hidden="1" customHeight="1" x14ac:dyDescent="0.15">
      <c r="A25" s="67" t="s">
        <v>97</v>
      </c>
      <c r="B25" s="6" t="s">
        <v>318</v>
      </c>
      <c r="C25" s="73" t="s">
        <v>329</v>
      </c>
      <c r="D25" s="80">
        <v>2400000</v>
      </c>
      <c r="E25" s="70"/>
      <c r="F25" s="68"/>
      <c r="G25" s="70"/>
      <c r="H25" s="70">
        <f t="shared" si="3"/>
        <v>0</v>
      </c>
      <c r="I25" s="69"/>
      <c r="J25" s="351"/>
      <c r="K25" s="351">
        <f t="shared" ref="K25:K28" si="5">D25-H25</f>
        <v>2400000</v>
      </c>
    </row>
    <row r="26" spans="1:11" s="350" customFormat="1" ht="24" hidden="1" customHeight="1" x14ac:dyDescent="0.15">
      <c r="A26" s="67" t="s">
        <v>97</v>
      </c>
      <c r="B26" s="6" t="s">
        <v>319</v>
      </c>
      <c r="C26" s="73" t="s">
        <v>330</v>
      </c>
      <c r="D26" s="80">
        <v>16863000</v>
      </c>
      <c r="E26" s="70"/>
      <c r="F26" s="70"/>
      <c r="G26" s="70"/>
      <c r="H26" s="70">
        <f t="shared" si="3"/>
        <v>0</v>
      </c>
      <c r="I26" s="69"/>
      <c r="J26" s="351"/>
      <c r="K26" s="351">
        <f t="shared" si="5"/>
        <v>16863000</v>
      </c>
    </row>
    <row r="27" spans="1:11" s="350" customFormat="1" ht="24" hidden="1" customHeight="1" x14ac:dyDescent="0.15">
      <c r="A27" s="67" t="s">
        <v>97</v>
      </c>
      <c r="B27" s="6" t="s">
        <v>321</v>
      </c>
      <c r="C27" s="73" t="s">
        <v>331</v>
      </c>
      <c r="D27" s="80">
        <v>3690000</v>
      </c>
      <c r="E27" s="70"/>
      <c r="F27" s="68"/>
      <c r="G27" s="70"/>
      <c r="H27" s="70">
        <f t="shared" si="3"/>
        <v>0</v>
      </c>
      <c r="I27" s="69"/>
      <c r="J27" s="351"/>
      <c r="K27" s="351">
        <f t="shared" si="5"/>
        <v>3690000</v>
      </c>
    </row>
    <row r="28" spans="1:11" s="350" customFormat="1" ht="24" hidden="1" customHeight="1" x14ac:dyDescent="0.15">
      <c r="A28" s="67" t="s">
        <v>97</v>
      </c>
      <c r="B28" s="6" t="s">
        <v>111</v>
      </c>
      <c r="C28" s="73" t="s">
        <v>332</v>
      </c>
      <c r="D28" s="80">
        <v>9600000</v>
      </c>
      <c r="E28" s="70"/>
      <c r="F28" s="68"/>
      <c r="G28" s="70"/>
      <c r="H28" s="70">
        <f t="shared" si="3"/>
        <v>0</v>
      </c>
      <c r="I28" s="69"/>
      <c r="J28" s="351"/>
      <c r="K28" s="351">
        <f t="shared" si="5"/>
        <v>9600000</v>
      </c>
    </row>
    <row r="29" spans="1:11" s="350" customFormat="1" ht="24" customHeight="1" x14ac:dyDescent="0.15">
      <c r="A29" s="69"/>
      <c r="B29" s="6"/>
      <c r="C29" s="73"/>
      <c r="D29" s="80"/>
      <c r="E29" s="70"/>
      <c r="F29" s="68"/>
      <c r="G29" s="70"/>
      <c r="H29" s="70">
        <f t="shared" si="3"/>
        <v>0</v>
      </c>
      <c r="I29" s="69"/>
      <c r="J29" s="351"/>
      <c r="K29" s="351"/>
    </row>
    <row r="30" spans="1:11" s="350" customFormat="1" ht="24" customHeight="1" x14ac:dyDescent="0.15">
      <c r="A30" s="128"/>
      <c r="B30" s="93" t="s">
        <v>217</v>
      </c>
      <c r="C30" s="130"/>
      <c r="D30" s="131"/>
      <c r="E30" s="132"/>
      <c r="F30" s="141"/>
      <c r="G30" s="132"/>
      <c r="H30" s="70">
        <f t="shared" si="3"/>
        <v>0</v>
      </c>
      <c r="I30" s="69"/>
      <c r="J30" s="351"/>
      <c r="K30" s="351"/>
    </row>
  </sheetData>
  <autoFilter ref="A3:K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4:H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115" customWidth="1"/>
    <col min="2" max="2" width="17.21875" style="115" customWidth="1"/>
    <col min="3" max="3" width="19.109375" style="115" customWidth="1"/>
    <col min="4" max="4" width="18" style="115" customWidth="1"/>
    <col min="5" max="5" width="23.77734375" style="115" customWidth="1"/>
    <col min="6" max="6" width="5.21875" style="188" customWidth="1"/>
    <col min="7" max="7" width="8.44140625" style="231" hidden="1" customWidth="1"/>
    <col min="8" max="8" width="5.33203125" style="232" hidden="1" customWidth="1"/>
    <col min="9" max="9" width="7.5546875" style="233" hidden="1" customWidth="1"/>
    <col min="10" max="10" width="6.44140625" style="234" hidden="1" customWidth="1"/>
    <col min="11" max="11" width="10.33203125" style="235" hidden="1" customWidth="1"/>
    <col min="12" max="12" width="6.5546875" style="235" hidden="1" customWidth="1"/>
    <col min="13" max="14" width="8" style="235" hidden="1" customWidth="1"/>
    <col min="15" max="15" width="8.5546875" style="232" hidden="1" customWidth="1"/>
    <col min="16" max="16" width="8.5546875" style="236" hidden="1" customWidth="1"/>
    <col min="17" max="17" width="9.44140625" style="237" hidden="1" customWidth="1"/>
    <col min="18" max="18" width="6.88671875" style="235" hidden="1" customWidth="1"/>
    <col min="19" max="19" width="10.77734375" style="231" hidden="1" customWidth="1"/>
    <col min="20" max="20" width="8.88671875" style="188" customWidth="1"/>
    <col min="21" max="16384" width="8.88671875" style="188"/>
  </cols>
  <sheetData>
    <row r="1" spans="1:20" s="189" customFormat="1" ht="36" customHeight="1" x14ac:dyDescent="0.15">
      <c r="A1" s="99" t="s">
        <v>19</v>
      </c>
      <c r="B1" s="99"/>
      <c r="C1" s="99"/>
      <c r="D1" s="99"/>
      <c r="E1" s="99"/>
      <c r="G1" s="196">
        <v>1</v>
      </c>
      <c r="H1" s="196">
        <v>2</v>
      </c>
      <c r="I1" s="196">
        <v>3</v>
      </c>
      <c r="J1" s="196">
        <v>4</v>
      </c>
      <c r="K1" s="196">
        <v>5</v>
      </c>
      <c r="L1" s="196">
        <v>6</v>
      </c>
      <c r="M1" s="196">
        <v>7</v>
      </c>
      <c r="N1" s="196">
        <v>8</v>
      </c>
      <c r="O1" s="196">
        <v>9</v>
      </c>
      <c r="P1" s="197">
        <v>10</v>
      </c>
      <c r="Q1" s="196">
        <v>11</v>
      </c>
      <c r="R1" s="196">
        <v>12</v>
      </c>
      <c r="S1" s="196">
        <v>13</v>
      </c>
    </row>
    <row r="2" spans="1:20" s="104" customFormat="1" ht="24" customHeight="1" thickBot="1" x14ac:dyDescent="0.2">
      <c r="A2" s="100" t="s">
        <v>99</v>
      </c>
      <c r="B2" s="101"/>
      <c r="C2" s="102"/>
      <c r="D2" s="102"/>
      <c r="E2" s="103" t="s">
        <v>89</v>
      </c>
      <c r="G2" s="198" t="s">
        <v>146</v>
      </c>
      <c r="H2" s="199" t="s">
        <v>50</v>
      </c>
      <c r="I2" s="200" t="s">
        <v>150</v>
      </c>
      <c r="J2" s="201" t="s">
        <v>147</v>
      </c>
      <c r="K2" s="202" t="s">
        <v>161</v>
      </c>
      <c r="L2" s="202" t="s">
        <v>162</v>
      </c>
      <c r="M2" s="203" t="s">
        <v>149</v>
      </c>
      <c r="N2" s="204" t="s">
        <v>163</v>
      </c>
      <c r="O2" s="205" t="s">
        <v>30</v>
      </c>
      <c r="P2" s="206" t="s">
        <v>83</v>
      </c>
      <c r="Q2" s="207" t="s">
        <v>164</v>
      </c>
      <c r="R2" s="208" t="s">
        <v>148</v>
      </c>
      <c r="S2" s="209" t="s">
        <v>151</v>
      </c>
    </row>
    <row r="3" spans="1:20" s="106" customFormat="1" ht="24" customHeight="1" thickTop="1" x14ac:dyDescent="0.15">
      <c r="A3" s="306" t="s">
        <v>48</v>
      </c>
      <c r="B3" s="105" t="s">
        <v>49</v>
      </c>
      <c r="C3" s="309" t="s">
        <v>346</v>
      </c>
      <c r="D3" s="310"/>
      <c r="E3" s="311"/>
      <c r="G3" s="210" t="s">
        <v>346</v>
      </c>
      <c r="H3" s="211">
        <v>244988275</v>
      </c>
      <c r="I3" s="212">
        <v>0.95423750381523365</v>
      </c>
      <c r="J3" s="213">
        <v>44211</v>
      </c>
      <c r="K3" s="214" t="s">
        <v>348</v>
      </c>
      <c r="L3" s="214" t="s">
        <v>143</v>
      </c>
      <c r="M3" s="190" t="s">
        <v>393</v>
      </c>
      <c r="N3" s="215" t="s">
        <v>144</v>
      </c>
      <c r="O3" s="211">
        <v>233777000</v>
      </c>
      <c r="P3" s="213" t="s">
        <v>367</v>
      </c>
      <c r="Q3" s="213" t="s">
        <v>165</v>
      </c>
      <c r="R3" s="214" t="s">
        <v>375</v>
      </c>
      <c r="S3" s="216" t="s">
        <v>377</v>
      </c>
    </row>
    <row r="4" spans="1:20" s="106" customFormat="1" ht="24" customHeight="1" x14ac:dyDescent="0.15">
      <c r="A4" s="307"/>
      <c r="B4" s="107" t="s">
        <v>50</v>
      </c>
      <c r="C4" s="108">
        <v>244988275</v>
      </c>
      <c r="D4" s="109" t="s">
        <v>84</v>
      </c>
      <c r="E4" s="110" t="s">
        <v>144</v>
      </c>
      <c r="G4" s="210"/>
      <c r="H4" s="211"/>
      <c r="I4" s="212"/>
      <c r="J4" s="213"/>
      <c r="K4" s="214"/>
      <c r="L4" s="214"/>
      <c r="M4" s="190"/>
      <c r="N4" s="215"/>
      <c r="O4" s="211"/>
      <c r="P4" s="213"/>
      <c r="Q4" s="213"/>
      <c r="R4" s="214"/>
      <c r="S4" s="216"/>
      <c r="T4" s="246"/>
    </row>
    <row r="5" spans="1:20" s="106" customFormat="1" ht="24" customHeight="1" x14ac:dyDescent="0.15">
      <c r="A5" s="307"/>
      <c r="B5" s="107" t="s">
        <v>51</v>
      </c>
      <c r="C5" s="111">
        <v>0.95423750381523365</v>
      </c>
      <c r="D5" s="109" t="s">
        <v>30</v>
      </c>
      <c r="E5" s="110">
        <v>233777000</v>
      </c>
      <c r="G5" s="210"/>
      <c r="H5" s="211"/>
      <c r="I5" s="212"/>
      <c r="J5" s="213"/>
      <c r="K5" s="214"/>
      <c r="L5" s="214"/>
      <c r="M5" s="190"/>
      <c r="N5" s="215"/>
      <c r="O5" s="211"/>
      <c r="P5" s="213"/>
      <c r="Q5" s="213"/>
      <c r="R5" s="214"/>
      <c r="S5" s="216"/>
      <c r="T5" s="246"/>
    </row>
    <row r="6" spans="1:20" s="106" customFormat="1" ht="24" customHeight="1" x14ac:dyDescent="0.15">
      <c r="A6" s="307"/>
      <c r="B6" s="107" t="s">
        <v>29</v>
      </c>
      <c r="C6" s="124">
        <v>44211</v>
      </c>
      <c r="D6" s="109" t="s">
        <v>83</v>
      </c>
      <c r="E6" s="193" t="s">
        <v>366</v>
      </c>
      <c r="G6" s="210"/>
      <c r="H6" s="211"/>
      <c r="I6" s="212"/>
      <c r="J6" s="213"/>
      <c r="K6" s="214"/>
      <c r="L6" s="214"/>
      <c r="M6" s="190"/>
      <c r="N6" s="215"/>
      <c r="O6" s="211"/>
      <c r="P6" s="213"/>
      <c r="Q6" s="213"/>
      <c r="R6" s="214"/>
      <c r="S6" s="216"/>
    </row>
    <row r="7" spans="1:20" s="106" customFormat="1" ht="24" customHeight="1" x14ac:dyDescent="0.15">
      <c r="A7" s="307"/>
      <c r="B7" s="107" t="s">
        <v>52</v>
      </c>
      <c r="C7" s="191" t="s">
        <v>348</v>
      </c>
      <c r="D7" s="109" t="s">
        <v>53</v>
      </c>
      <c r="E7" s="112" t="s">
        <v>394</v>
      </c>
      <c r="G7" s="210"/>
      <c r="H7" s="211"/>
      <c r="I7" s="212"/>
      <c r="J7" s="213"/>
      <c r="K7" s="214"/>
      <c r="L7" s="214"/>
      <c r="M7" s="190"/>
      <c r="N7" s="215"/>
      <c r="O7" s="211"/>
      <c r="P7" s="213"/>
      <c r="Q7" s="213"/>
      <c r="R7" s="214"/>
      <c r="S7" s="216"/>
    </row>
    <row r="8" spans="1:20" s="106" customFormat="1" ht="24" customHeight="1" x14ac:dyDescent="0.15">
      <c r="A8" s="307"/>
      <c r="B8" s="107" t="s">
        <v>54</v>
      </c>
      <c r="C8" s="192" t="s">
        <v>143</v>
      </c>
      <c r="D8" s="109" t="s">
        <v>32</v>
      </c>
      <c r="E8" s="194" t="s">
        <v>375</v>
      </c>
      <c r="G8" s="210"/>
      <c r="H8" s="211"/>
      <c r="I8" s="212"/>
      <c r="J8" s="213"/>
      <c r="K8" s="214"/>
      <c r="L8" s="214"/>
      <c r="M8" s="190"/>
      <c r="N8" s="215"/>
      <c r="O8" s="211"/>
      <c r="P8" s="213"/>
      <c r="Q8" s="213"/>
      <c r="R8" s="214"/>
      <c r="S8" s="216"/>
    </row>
    <row r="9" spans="1:20" s="106" customFormat="1" ht="24" customHeight="1" thickBot="1" x14ac:dyDescent="0.2">
      <c r="A9" s="308"/>
      <c r="B9" s="113" t="s">
        <v>55</v>
      </c>
      <c r="C9" s="123" t="s">
        <v>392</v>
      </c>
      <c r="D9" s="114" t="s">
        <v>56</v>
      </c>
      <c r="E9" s="195" t="s">
        <v>377</v>
      </c>
      <c r="G9" s="224"/>
      <c r="H9" s="225"/>
      <c r="I9" s="226"/>
      <c r="J9" s="227"/>
      <c r="K9" s="228"/>
      <c r="L9" s="228"/>
      <c r="M9" s="187"/>
      <c r="N9" s="229"/>
      <c r="O9" s="225"/>
      <c r="P9" s="227"/>
      <c r="Q9" s="227"/>
      <c r="R9" s="228"/>
      <c r="S9" s="230"/>
    </row>
    <row r="10" spans="1:20" s="106" customFormat="1" ht="24" customHeight="1" thickTop="1" x14ac:dyDescent="0.15">
      <c r="A10" s="306" t="s">
        <v>48</v>
      </c>
      <c r="B10" s="105" t="s">
        <v>49</v>
      </c>
      <c r="C10" s="309" t="s">
        <v>347</v>
      </c>
      <c r="D10" s="310"/>
      <c r="E10" s="311"/>
      <c r="G10" s="210" t="s">
        <v>347</v>
      </c>
      <c r="H10" s="211">
        <v>248537115</v>
      </c>
      <c r="I10" s="212">
        <v>0.98146307041505654</v>
      </c>
      <c r="J10" s="213">
        <v>44221</v>
      </c>
      <c r="K10" s="214" t="s">
        <v>142</v>
      </c>
      <c r="L10" s="214" t="s">
        <v>143</v>
      </c>
      <c r="M10" s="190" t="s">
        <v>350</v>
      </c>
      <c r="N10" s="215" t="s">
        <v>357</v>
      </c>
      <c r="O10" s="211">
        <v>243930000</v>
      </c>
      <c r="P10" s="213" t="s">
        <v>369</v>
      </c>
      <c r="Q10" s="213" t="s">
        <v>165</v>
      </c>
      <c r="R10" s="214" t="s">
        <v>376</v>
      </c>
      <c r="S10" s="216" t="s">
        <v>378</v>
      </c>
    </row>
    <row r="11" spans="1:20" s="106" customFormat="1" ht="24" customHeight="1" x14ac:dyDescent="0.15">
      <c r="A11" s="307"/>
      <c r="B11" s="107" t="s">
        <v>50</v>
      </c>
      <c r="C11" s="108">
        <v>248537115</v>
      </c>
      <c r="D11" s="109" t="s">
        <v>84</v>
      </c>
      <c r="E11" s="110" t="s">
        <v>356</v>
      </c>
      <c r="G11" s="217"/>
      <c r="H11" s="218"/>
      <c r="I11" s="219"/>
      <c r="J11" s="220"/>
      <c r="K11" s="221"/>
      <c r="L11" s="221"/>
      <c r="M11" s="186"/>
      <c r="N11" s="222"/>
      <c r="O11" s="218"/>
      <c r="P11" s="220"/>
      <c r="Q11" s="220"/>
      <c r="R11" s="221"/>
      <c r="S11" s="223"/>
    </row>
    <row r="12" spans="1:20" s="106" customFormat="1" ht="24" customHeight="1" x14ac:dyDescent="0.15">
      <c r="A12" s="307"/>
      <c r="B12" s="107" t="s">
        <v>51</v>
      </c>
      <c r="C12" s="111">
        <v>0.98146307041505654</v>
      </c>
      <c r="D12" s="109" t="s">
        <v>30</v>
      </c>
      <c r="E12" s="110">
        <v>243930000</v>
      </c>
      <c r="G12" s="217"/>
      <c r="H12" s="218"/>
      <c r="I12" s="219"/>
      <c r="J12" s="220"/>
      <c r="K12" s="221"/>
      <c r="L12" s="221"/>
      <c r="M12" s="186"/>
      <c r="N12" s="222"/>
      <c r="O12" s="218"/>
      <c r="P12" s="220"/>
      <c r="Q12" s="220"/>
      <c r="R12" s="221"/>
      <c r="S12" s="223"/>
    </row>
    <row r="13" spans="1:20" s="106" customFormat="1" ht="24" customHeight="1" x14ac:dyDescent="0.15">
      <c r="A13" s="307"/>
      <c r="B13" s="107" t="s">
        <v>29</v>
      </c>
      <c r="C13" s="124">
        <v>44221</v>
      </c>
      <c r="D13" s="109" t="s">
        <v>83</v>
      </c>
      <c r="E13" s="193" t="s">
        <v>368</v>
      </c>
      <c r="G13" s="217"/>
      <c r="H13" s="218"/>
      <c r="I13" s="219"/>
      <c r="J13" s="220"/>
      <c r="K13" s="221"/>
      <c r="L13" s="221"/>
      <c r="M13" s="186"/>
      <c r="N13" s="222"/>
      <c r="O13" s="218"/>
      <c r="P13" s="220"/>
      <c r="Q13" s="220"/>
      <c r="R13" s="221"/>
      <c r="S13" s="223"/>
    </row>
    <row r="14" spans="1:20" s="106" customFormat="1" ht="24" customHeight="1" x14ac:dyDescent="0.15">
      <c r="A14" s="307"/>
      <c r="B14" s="107" t="s">
        <v>52</v>
      </c>
      <c r="C14" s="191" t="s">
        <v>142</v>
      </c>
      <c r="D14" s="109" t="s">
        <v>53</v>
      </c>
      <c r="E14" s="112" t="s">
        <v>394</v>
      </c>
      <c r="G14" s="217"/>
      <c r="H14" s="218"/>
      <c r="I14" s="219"/>
      <c r="J14" s="220"/>
      <c r="K14" s="221"/>
      <c r="L14" s="221"/>
      <c r="M14" s="186"/>
      <c r="N14" s="222"/>
      <c r="O14" s="218"/>
      <c r="P14" s="220"/>
      <c r="Q14" s="220"/>
      <c r="R14" s="221"/>
      <c r="S14" s="223"/>
    </row>
    <row r="15" spans="1:20" s="106" customFormat="1" ht="24" customHeight="1" x14ac:dyDescent="0.15">
      <c r="A15" s="307"/>
      <c r="B15" s="107" t="s">
        <v>54</v>
      </c>
      <c r="C15" s="192" t="s">
        <v>143</v>
      </c>
      <c r="D15" s="109" t="s">
        <v>32</v>
      </c>
      <c r="E15" s="194" t="s">
        <v>376</v>
      </c>
      <c r="G15" s="217"/>
      <c r="H15" s="218"/>
      <c r="I15" s="219"/>
      <c r="J15" s="220"/>
      <c r="K15" s="221"/>
      <c r="L15" s="221"/>
      <c r="M15" s="186"/>
      <c r="N15" s="222"/>
      <c r="O15" s="218"/>
      <c r="P15" s="220"/>
      <c r="Q15" s="220"/>
      <c r="R15" s="221"/>
      <c r="S15" s="223"/>
    </row>
    <row r="16" spans="1:20" s="106" customFormat="1" ht="24" customHeight="1" thickBot="1" x14ac:dyDescent="0.2">
      <c r="A16" s="308"/>
      <c r="B16" s="113" t="s">
        <v>55</v>
      </c>
      <c r="C16" s="123" t="s">
        <v>349</v>
      </c>
      <c r="D16" s="114" t="s">
        <v>56</v>
      </c>
      <c r="E16" s="195" t="s">
        <v>378</v>
      </c>
      <c r="G16" s="224"/>
      <c r="H16" s="225"/>
      <c r="I16" s="226"/>
      <c r="J16" s="227"/>
      <c r="K16" s="228"/>
      <c r="L16" s="228"/>
      <c r="M16" s="187"/>
      <c r="N16" s="229"/>
      <c r="O16" s="225"/>
      <c r="P16" s="227"/>
      <c r="Q16" s="227"/>
      <c r="R16" s="228"/>
      <c r="S16" s="230"/>
    </row>
    <row r="17" spans="1:19" s="106" customFormat="1" ht="24" customHeight="1" thickTop="1" x14ac:dyDescent="0.15">
      <c r="A17" s="306" t="s">
        <v>48</v>
      </c>
      <c r="B17" s="105" t="s">
        <v>49</v>
      </c>
      <c r="C17" s="309" t="s">
        <v>300</v>
      </c>
      <c r="D17" s="310"/>
      <c r="E17" s="311"/>
      <c r="G17" s="210" t="s">
        <v>300</v>
      </c>
      <c r="H17" s="211">
        <v>16500000</v>
      </c>
      <c r="I17" s="212">
        <v>1</v>
      </c>
      <c r="J17" s="213">
        <v>44235</v>
      </c>
      <c r="K17" s="214" t="s">
        <v>142</v>
      </c>
      <c r="L17" s="214" t="s">
        <v>145</v>
      </c>
      <c r="M17" s="190" t="s">
        <v>115</v>
      </c>
      <c r="N17" s="215" t="s">
        <v>359</v>
      </c>
      <c r="O17" s="211">
        <v>16500000</v>
      </c>
      <c r="P17" s="213" t="s">
        <v>371</v>
      </c>
      <c r="Q17" s="213" t="s">
        <v>165</v>
      </c>
      <c r="R17" s="214" t="s">
        <v>301</v>
      </c>
      <c r="S17" s="216" t="s">
        <v>379</v>
      </c>
    </row>
    <row r="18" spans="1:19" s="106" customFormat="1" ht="24" customHeight="1" x14ac:dyDescent="0.15">
      <c r="A18" s="307"/>
      <c r="B18" s="107" t="s">
        <v>50</v>
      </c>
      <c r="C18" s="108">
        <v>16500000</v>
      </c>
      <c r="D18" s="109" t="s">
        <v>84</v>
      </c>
      <c r="E18" s="110" t="s">
        <v>358</v>
      </c>
      <c r="G18" s="217"/>
      <c r="H18" s="218"/>
      <c r="I18" s="219"/>
      <c r="J18" s="220"/>
      <c r="K18" s="221"/>
      <c r="L18" s="221"/>
      <c r="M18" s="186"/>
      <c r="N18" s="222"/>
      <c r="O18" s="218"/>
      <c r="P18" s="220"/>
      <c r="Q18" s="220"/>
      <c r="R18" s="221"/>
      <c r="S18" s="223"/>
    </row>
    <row r="19" spans="1:19" s="106" customFormat="1" ht="24" customHeight="1" x14ac:dyDescent="0.15">
      <c r="A19" s="307"/>
      <c r="B19" s="107" t="s">
        <v>51</v>
      </c>
      <c r="C19" s="111">
        <v>1</v>
      </c>
      <c r="D19" s="109" t="s">
        <v>30</v>
      </c>
      <c r="E19" s="110">
        <v>16500000</v>
      </c>
      <c r="G19" s="217"/>
      <c r="H19" s="218"/>
      <c r="I19" s="219"/>
      <c r="J19" s="220"/>
      <c r="K19" s="221"/>
      <c r="L19" s="221"/>
      <c r="M19" s="186"/>
      <c r="N19" s="222"/>
      <c r="O19" s="218"/>
      <c r="P19" s="220"/>
      <c r="Q19" s="220"/>
      <c r="R19" s="221"/>
      <c r="S19" s="223"/>
    </row>
    <row r="20" spans="1:19" s="106" customFormat="1" ht="24" customHeight="1" x14ac:dyDescent="0.15">
      <c r="A20" s="307"/>
      <c r="B20" s="107" t="s">
        <v>29</v>
      </c>
      <c r="C20" s="124">
        <v>44235</v>
      </c>
      <c r="D20" s="109" t="s">
        <v>83</v>
      </c>
      <c r="E20" s="193" t="s">
        <v>370</v>
      </c>
      <c r="G20" s="217"/>
      <c r="H20" s="218"/>
      <c r="I20" s="219"/>
      <c r="J20" s="220"/>
      <c r="K20" s="221"/>
      <c r="L20" s="221"/>
      <c r="M20" s="186"/>
      <c r="N20" s="222"/>
      <c r="O20" s="218"/>
      <c r="P20" s="220"/>
      <c r="Q20" s="220"/>
      <c r="R20" s="221"/>
      <c r="S20" s="223"/>
    </row>
    <row r="21" spans="1:19" s="106" customFormat="1" ht="24" customHeight="1" x14ac:dyDescent="0.15">
      <c r="A21" s="307"/>
      <c r="B21" s="107" t="s">
        <v>52</v>
      </c>
      <c r="C21" s="191" t="s">
        <v>142</v>
      </c>
      <c r="D21" s="109" t="s">
        <v>53</v>
      </c>
      <c r="E21" s="112" t="s">
        <v>394</v>
      </c>
      <c r="G21" s="217"/>
      <c r="H21" s="218"/>
      <c r="I21" s="219"/>
      <c r="J21" s="220"/>
      <c r="K21" s="221"/>
      <c r="L21" s="221"/>
      <c r="M21" s="186"/>
      <c r="N21" s="222"/>
      <c r="O21" s="218"/>
      <c r="P21" s="220"/>
      <c r="Q21" s="220"/>
      <c r="R21" s="221"/>
      <c r="S21" s="223"/>
    </row>
    <row r="22" spans="1:19" s="106" customFormat="1" ht="24" customHeight="1" x14ac:dyDescent="0.15">
      <c r="A22" s="307"/>
      <c r="B22" s="107" t="s">
        <v>54</v>
      </c>
      <c r="C22" s="192" t="s">
        <v>145</v>
      </c>
      <c r="D22" s="109" t="s">
        <v>32</v>
      </c>
      <c r="E22" s="194" t="s">
        <v>301</v>
      </c>
      <c r="G22" s="217"/>
      <c r="H22" s="218"/>
      <c r="I22" s="219"/>
      <c r="J22" s="220"/>
      <c r="K22" s="221"/>
      <c r="L22" s="221"/>
      <c r="M22" s="186"/>
      <c r="N22" s="222"/>
      <c r="O22" s="218"/>
      <c r="P22" s="220"/>
      <c r="Q22" s="220"/>
      <c r="R22" s="221"/>
      <c r="S22" s="223"/>
    </row>
    <row r="23" spans="1:19" s="106" customFormat="1" ht="24" customHeight="1" thickBot="1" x14ac:dyDescent="0.2">
      <c r="A23" s="308"/>
      <c r="B23" s="113" t="s">
        <v>55</v>
      </c>
      <c r="C23" s="123" t="s">
        <v>115</v>
      </c>
      <c r="D23" s="114" t="s">
        <v>56</v>
      </c>
      <c r="E23" s="195" t="s">
        <v>379</v>
      </c>
      <c r="G23" s="224"/>
      <c r="H23" s="225"/>
      <c r="I23" s="226"/>
      <c r="J23" s="227"/>
      <c r="K23" s="228"/>
      <c r="L23" s="228"/>
      <c r="M23" s="187"/>
      <c r="N23" s="229"/>
      <c r="O23" s="225"/>
      <c r="P23" s="227"/>
      <c r="Q23" s="227"/>
      <c r="R23" s="228"/>
      <c r="S23" s="230"/>
    </row>
    <row r="24" spans="1:19" s="106" customFormat="1" ht="24" customHeight="1" thickTop="1" x14ac:dyDescent="0.15">
      <c r="A24" s="306" t="s">
        <v>48</v>
      </c>
      <c r="B24" s="105" t="s">
        <v>49</v>
      </c>
      <c r="C24" s="309" t="s">
        <v>318</v>
      </c>
      <c r="D24" s="310"/>
      <c r="E24" s="311"/>
      <c r="G24" s="210" t="s">
        <v>318</v>
      </c>
      <c r="H24" s="211">
        <v>2640000</v>
      </c>
      <c r="I24" s="212">
        <v>0.90909090909090906</v>
      </c>
      <c r="J24" s="213">
        <v>44242</v>
      </c>
      <c r="K24" s="214" t="s">
        <v>142</v>
      </c>
      <c r="L24" s="214" t="s">
        <v>145</v>
      </c>
      <c r="M24" s="190" t="s">
        <v>351</v>
      </c>
      <c r="N24" s="215" t="s">
        <v>361</v>
      </c>
      <c r="O24" s="211">
        <v>2400000</v>
      </c>
      <c r="P24" s="213" t="s">
        <v>407</v>
      </c>
      <c r="Q24" s="213" t="s">
        <v>165</v>
      </c>
      <c r="R24" s="214" t="s">
        <v>329</v>
      </c>
      <c r="S24" s="216" t="s">
        <v>380</v>
      </c>
    </row>
    <row r="25" spans="1:19" s="106" customFormat="1" ht="24" customHeight="1" x14ac:dyDescent="0.15">
      <c r="A25" s="307"/>
      <c r="B25" s="107" t="s">
        <v>50</v>
      </c>
      <c r="C25" s="108">
        <v>2640000</v>
      </c>
      <c r="D25" s="109" t="s">
        <v>84</v>
      </c>
      <c r="E25" s="110" t="s">
        <v>360</v>
      </c>
      <c r="G25" s="217"/>
      <c r="H25" s="218"/>
      <c r="I25" s="219"/>
      <c r="J25" s="220"/>
      <c r="K25" s="221"/>
      <c r="L25" s="221"/>
      <c r="M25" s="186"/>
      <c r="N25" s="222"/>
      <c r="O25" s="218"/>
      <c r="P25" s="220"/>
      <c r="Q25" s="220"/>
      <c r="R25" s="221"/>
      <c r="S25" s="223"/>
    </row>
    <row r="26" spans="1:19" s="106" customFormat="1" ht="24" customHeight="1" x14ac:dyDescent="0.15">
      <c r="A26" s="307"/>
      <c r="B26" s="107" t="s">
        <v>51</v>
      </c>
      <c r="C26" s="111">
        <v>0.90909090909090906</v>
      </c>
      <c r="D26" s="109" t="s">
        <v>30</v>
      </c>
      <c r="E26" s="110">
        <v>2400000</v>
      </c>
      <c r="G26" s="217"/>
      <c r="H26" s="218"/>
      <c r="I26" s="219"/>
      <c r="J26" s="220"/>
      <c r="K26" s="221"/>
      <c r="L26" s="221"/>
      <c r="M26" s="186"/>
      <c r="N26" s="222"/>
      <c r="O26" s="218"/>
      <c r="P26" s="220"/>
      <c r="Q26" s="220"/>
      <c r="R26" s="221"/>
      <c r="S26" s="223"/>
    </row>
    <row r="27" spans="1:19" s="106" customFormat="1" ht="24" customHeight="1" x14ac:dyDescent="0.15">
      <c r="A27" s="307"/>
      <c r="B27" s="107" t="s">
        <v>29</v>
      </c>
      <c r="C27" s="124">
        <v>44242</v>
      </c>
      <c r="D27" s="109" t="s">
        <v>83</v>
      </c>
      <c r="E27" s="193" t="s">
        <v>408</v>
      </c>
      <c r="G27" s="217"/>
      <c r="H27" s="218"/>
      <c r="I27" s="219"/>
      <c r="J27" s="220"/>
      <c r="K27" s="221"/>
      <c r="L27" s="221"/>
      <c r="M27" s="186"/>
      <c r="N27" s="222"/>
      <c r="O27" s="218"/>
      <c r="P27" s="220"/>
      <c r="Q27" s="220"/>
      <c r="R27" s="221"/>
      <c r="S27" s="223"/>
    </row>
    <row r="28" spans="1:19" s="106" customFormat="1" ht="24" customHeight="1" x14ac:dyDescent="0.15">
      <c r="A28" s="307"/>
      <c r="B28" s="107" t="s">
        <v>52</v>
      </c>
      <c r="C28" s="191" t="s">
        <v>142</v>
      </c>
      <c r="D28" s="109" t="s">
        <v>53</v>
      </c>
      <c r="E28" s="112" t="s">
        <v>394</v>
      </c>
      <c r="G28" s="217"/>
      <c r="H28" s="218"/>
      <c r="I28" s="219"/>
      <c r="J28" s="220"/>
      <c r="K28" s="221"/>
      <c r="L28" s="221"/>
      <c r="M28" s="186"/>
      <c r="N28" s="222"/>
      <c r="O28" s="218"/>
      <c r="P28" s="220"/>
      <c r="Q28" s="220"/>
      <c r="R28" s="221"/>
      <c r="S28" s="223"/>
    </row>
    <row r="29" spans="1:19" s="106" customFormat="1" ht="24" customHeight="1" x14ac:dyDescent="0.15">
      <c r="A29" s="307"/>
      <c r="B29" s="107" t="s">
        <v>54</v>
      </c>
      <c r="C29" s="192" t="s">
        <v>145</v>
      </c>
      <c r="D29" s="109" t="s">
        <v>32</v>
      </c>
      <c r="E29" s="194" t="s">
        <v>329</v>
      </c>
      <c r="G29" s="284"/>
      <c r="H29" s="285"/>
      <c r="I29" s="286"/>
      <c r="J29" s="287"/>
      <c r="K29" s="288"/>
      <c r="L29" s="288"/>
      <c r="M29" s="289"/>
      <c r="N29" s="290"/>
      <c r="O29" s="285"/>
      <c r="P29" s="287"/>
      <c r="Q29" s="287"/>
      <c r="R29" s="288"/>
      <c r="S29" s="291"/>
    </row>
    <row r="30" spans="1:19" s="106" customFormat="1" ht="24" customHeight="1" thickBot="1" x14ac:dyDescent="0.2">
      <c r="A30" s="308"/>
      <c r="B30" s="113" t="s">
        <v>55</v>
      </c>
      <c r="C30" s="123" t="s">
        <v>351</v>
      </c>
      <c r="D30" s="114" t="s">
        <v>56</v>
      </c>
      <c r="E30" s="195" t="s">
        <v>380</v>
      </c>
      <c r="G30" s="292"/>
      <c r="H30" s="293"/>
      <c r="I30" s="294"/>
      <c r="J30" s="295"/>
      <c r="K30" s="296"/>
      <c r="L30" s="296"/>
      <c r="M30" s="297"/>
      <c r="N30" s="298"/>
      <c r="O30" s="293"/>
      <c r="P30" s="295"/>
      <c r="Q30" s="295"/>
      <c r="R30" s="296"/>
      <c r="S30" s="299"/>
    </row>
    <row r="31" spans="1:19" ht="24" customHeight="1" thickTop="1" x14ac:dyDescent="0.15">
      <c r="A31" s="306" t="s">
        <v>48</v>
      </c>
      <c r="B31" s="105" t="s">
        <v>49</v>
      </c>
      <c r="C31" s="309" t="s">
        <v>319</v>
      </c>
      <c r="D31" s="310"/>
      <c r="E31" s="311"/>
      <c r="G31" s="210" t="s">
        <v>319</v>
      </c>
      <c r="H31" s="211">
        <v>18238000</v>
      </c>
      <c r="I31" s="212">
        <v>0.92460796139927626</v>
      </c>
      <c r="J31" s="213">
        <v>44243</v>
      </c>
      <c r="K31" s="214" t="s">
        <v>142</v>
      </c>
      <c r="L31" s="214" t="s">
        <v>145</v>
      </c>
      <c r="M31" s="190" t="s">
        <v>352</v>
      </c>
      <c r="N31" s="215" t="s">
        <v>385</v>
      </c>
      <c r="O31" s="211">
        <v>16863000</v>
      </c>
      <c r="P31" s="213" t="s">
        <v>410</v>
      </c>
      <c r="Q31" s="213" t="s">
        <v>165</v>
      </c>
      <c r="R31" s="214" t="s">
        <v>330</v>
      </c>
      <c r="S31" s="216" t="s">
        <v>381</v>
      </c>
    </row>
    <row r="32" spans="1:19" ht="24" customHeight="1" x14ac:dyDescent="0.15">
      <c r="A32" s="307"/>
      <c r="B32" s="107" t="s">
        <v>50</v>
      </c>
      <c r="C32" s="108">
        <v>18238000</v>
      </c>
      <c r="D32" s="109" t="s">
        <v>84</v>
      </c>
      <c r="E32" s="110" t="s">
        <v>362</v>
      </c>
      <c r="G32" s="217"/>
      <c r="H32" s="218"/>
      <c r="I32" s="219"/>
      <c r="J32" s="220"/>
      <c r="K32" s="221"/>
      <c r="L32" s="221"/>
      <c r="M32" s="186"/>
      <c r="N32" s="222"/>
      <c r="O32" s="218"/>
      <c r="P32" s="220"/>
      <c r="Q32" s="220"/>
      <c r="R32" s="221"/>
      <c r="S32" s="223"/>
    </row>
    <row r="33" spans="1:19" ht="24" customHeight="1" x14ac:dyDescent="0.15">
      <c r="A33" s="307"/>
      <c r="B33" s="107" t="s">
        <v>51</v>
      </c>
      <c r="C33" s="111">
        <v>0.92460796139927626</v>
      </c>
      <c r="D33" s="109" t="s">
        <v>30</v>
      </c>
      <c r="E33" s="110">
        <v>16863000</v>
      </c>
      <c r="G33" s="217"/>
      <c r="H33" s="218"/>
      <c r="I33" s="219"/>
      <c r="J33" s="220"/>
      <c r="K33" s="221"/>
      <c r="L33" s="221"/>
      <c r="M33" s="186"/>
      <c r="N33" s="222"/>
      <c r="O33" s="218"/>
      <c r="P33" s="220"/>
      <c r="Q33" s="220"/>
      <c r="R33" s="221"/>
      <c r="S33" s="223"/>
    </row>
    <row r="34" spans="1:19" ht="24" customHeight="1" x14ac:dyDescent="0.15">
      <c r="A34" s="307"/>
      <c r="B34" s="107" t="s">
        <v>29</v>
      </c>
      <c r="C34" s="124">
        <v>44243</v>
      </c>
      <c r="D34" s="109" t="s">
        <v>83</v>
      </c>
      <c r="E34" s="193" t="s">
        <v>411</v>
      </c>
      <c r="G34" s="217"/>
      <c r="H34" s="218"/>
      <c r="I34" s="219"/>
      <c r="J34" s="220"/>
      <c r="K34" s="221"/>
      <c r="L34" s="221"/>
      <c r="M34" s="186"/>
      <c r="N34" s="222"/>
      <c r="O34" s="218"/>
      <c r="P34" s="220"/>
      <c r="Q34" s="220"/>
      <c r="R34" s="221"/>
      <c r="S34" s="223"/>
    </row>
    <row r="35" spans="1:19" ht="24" customHeight="1" x14ac:dyDescent="0.15">
      <c r="A35" s="307"/>
      <c r="B35" s="107" t="s">
        <v>52</v>
      </c>
      <c r="C35" s="191" t="s">
        <v>142</v>
      </c>
      <c r="D35" s="109" t="s">
        <v>53</v>
      </c>
      <c r="E35" s="112" t="s">
        <v>394</v>
      </c>
      <c r="G35" s="217"/>
      <c r="H35" s="218"/>
      <c r="I35" s="219"/>
      <c r="J35" s="220"/>
      <c r="K35" s="221"/>
      <c r="L35" s="221"/>
      <c r="M35" s="186"/>
      <c r="N35" s="222"/>
      <c r="O35" s="218"/>
      <c r="P35" s="220"/>
      <c r="Q35" s="220"/>
      <c r="R35" s="221"/>
      <c r="S35" s="223"/>
    </row>
    <row r="36" spans="1:19" ht="24" customHeight="1" x14ac:dyDescent="0.15">
      <c r="A36" s="307"/>
      <c r="B36" s="107" t="s">
        <v>54</v>
      </c>
      <c r="C36" s="192" t="s">
        <v>145</v>
      </c>
      <c r="D36" s="109" t="s">
        <v>32</v>
      </c>
      <c r="E36" s="194" t="s">
        <v>330</v>
      </c>
      <c r="G36" s="217"/>
      <c r="H36" s="218"/>
      <c r="I36" s="219"/>
      <c r="J36" s="220"/>
      <c r="K36" s="221"/>
      <c r="L36" s="221"/>
      <c r="M36" s="186"/>
      <c r="N36" s="222"/>
      <c r="O36" s="218"/>
      <c r="P36" s="220"/>
      <c r="Q36" s="220"/>
      <c r="R36" s="221"/>
      <c r="S36" s="223"/>
    </row>
    <row r="37" spans="1:19" ht="24" customHeight="1" thickBot="1" x14ac:dyDescent="0.2">
      <c r="A37" s="308"/>
      <c r="B37" s="113" t="s">
        <v>55</v>
      </c>
      <c r="C37" s="123" t="s">
        <v>352</v>
      </c>
      <c r="D37" s="114" t="s">
        <v>56</v>
      </c>
      <c r="E37" s="195" t="s">
        <v>381</v>
      </c>
      <c r="G37" s="224"/>
      <c r="H37" s="225"/>
      <c r="I37" s="226"/>
      <c r="J37" s="227"/>
      <c r="K37" s="228"/>
      <c r="L37" s="228"/>
      <c r="M37" s="187"/>
      <c r="N37" s="229"/>
      <c r="O37" s="225"/>
      <c r="P37" s="227"/>
      <c r="Q37" s="227"/>
      <c r="R37" s="228"/>
      <c r="S37" s="230"/>
    </row>
    <row r="38" spans="1:19" ht="24" customHeight="1" thickTop="1" x14ac:dyDescent="0.15">
      <c r="A38" s="306" t="s">
        <v>48</v>
      </c>
      <c r="B38" s="105" t="s">
        <v>49</v>
      </c>
      <c r="C38" s="309" t="s">
        <v>320</v>
      </c>
      <c r="D38" s="310"/>
      <c r="E38" s="311"/>
      <c r="G38" s="210" t="s">
        <v>320</v>
      </c>
      <c r="H38" s="211">
        <v>2400000</v>
      </c>
      <c r="I38" s="212">
        <v>0.86350000000000005</v>
      </c>
      <c r="J38" s="213" t="s">
        <v>324</v>
      </c>
      <c r="K38" s="214" t="s">
        <v>142</v>
      </c>
      <c r="L38" s="214" t="s">
        <v>145</v>
      </c>
      <c r="M38" s="190" t="s">
        <v>353</v>
      </c>
      <c r="N38" s="215" t="s">
        <v>386</v>
      </c>
      <c r="O38" s="211">
        <v>2072400</v>
      </c>
      <c r="P38" s="213" t="s">
        <v>387</v>
      </c>
      <c r="Q38" s="213" t="s">
        <v>165</v>
      </c>
      <c r="R38" s="214" t="s">
        <v>121</v>
      </c>
      <c r="S38" s="216" t="s">
        <v>382</v>
      </c>
    </row>
    <row r="39" spans="1:19" ht="24" customHeight="1" x14ac:dyDescent="0.15">
      <c r="A39" s="307"/>
      <c r="B39" s="107" t="s">
        <v>50</v>
      </c>
      <c r="C39" s="108">
        <v>2400000</v>
      </c>
      <c r="D39" s="109" t="s">
        <v>84</v>
      </c>
      <c r="E39" s="110" t="s">
        <v>363</v>
      </c>
      <c r="G39" s="217"/>
      <c r="H39" s="218"/>
      <c r="I39" s="219"/>
      <c r="J39" s="220"/>
      <c r="K39" s="221"/>
      <c r="L39" s="221"/>
      <c r="M39" s="186"/>
      <c r="N39" s="222"/>
      <c r="O39" s="218"/>
      <c r="P39" s="220"/>
      <c r="Q39" s="220"/>
      <c r="R39" s="221"/>
      <c r="S39" s="223"/>
    </row>
    <row r="40" spans="1:19" ht="24" customHeight="1" x14ac:dyDescent="0.15">
      <c r="A40" s="307"/>
      <c r="B40" s="107" t="s">
        <v>51</v>
      </c>
      <c r="C40" s="111">
        <v>0.86350000000000005</v>
      </c>
      <c r="D40" s="109" t="s">
        <v>30</v>
      </c>
      <c r="E40" s="110">
        <v>2072400</v>
      </c>
      <c r="G40" s="217"/>
      <c r="H40" s="218"/>
      <c r="I40" s="219"/>
      <c r="J40" s="220"/>
      <c r="K40" s="221"/>
      <c r="L40" s="221"/>
      <c r="M40" s="186"/>
      <c r="N40" s="222"/>
      <c r="O40" s="218"/>
      <c r="P40" s="220"/>
      <c r="Q40" s="220"/>
      <c r="R40" s="221"/>
      <c r="S40" s="223"/>
    </row>
    <row r="41" spans="1:19" ht="24" customHeight="1" x14ac:dyDescent="0.15">
      <c r="A41" s="307"/>
      <c r="B41" s="107" t="s">
        <v>29</v>
      </c>
      <c r="C41" s="124" t="s">
        <v>324</v>
      </c>
      <c r="D41" s="109" t="s">
        <v>83</v>
      </c>
      <c r="E41" s="193" t="s">
        <v>372</v>
      </c>
      <c r="G41" s="217"/>
      <c r="H41" s="218"/>
      <c r="I41" s="219"/>
      <c r="J41" s="220"/>
      <c r="K41" s="221"/>
      <c r="L41" s="221"/>
      <c r="M41" s="186"/>
      <c r="N41" s="222"/>
      <c r="O41" s="218"/>
      <c r="P41" s="220"/>
      <c r="Q41" s="220"/>
      <c r="R41" s="221"/>
      <c r="S41" s="223"/>
    </row>
    <row r="42" spans="1:19" ht="24" customHeight="1" x14ac:dyDescent="0.15">
      <c r="A42" s="307"/>
      <c r="B42" s="107" t="s">
        <v>52</v>
      </c>
      <c r="C42" s="191" t="s">
        <v>142</v>
      </c>
      <c r="D42" s="109" t="s">
        <v>53</v>
      </c>
      <c r="E42" s="112" t="s">
        <v>394</v>
      </c>
      <c r="G42" s="217"/>
      <c r="H42" s="218"/>
      <c r="I42" s="219"/>
      <c r="J42" s="220"/>
      <c r="K42" s="221"/>
      <c r="L42" s="221"/>
      <c r="M42" s="186"/>
      <c r="N42" s="222"/>
      <c r="O42" s="218"/>
      <c r="P42" s="220"/>
      <c r="Q42" s="220"/>
      <c r="R42" s="221"/>
      <c r="S42" s="223"/>
    </row>
    <row r="43" spans="1:19" ht="24" customHeight="1" x14ac:dyDescent="0.15">
      <c r="A43" s="307"/>
      <c r="B43" s="107" t="s">
        <v>54</v>
      </c>
      <c r="C43" s="192" t="s">
        <v>145</v>
      </c>
      <c r="D43" s="109" t="s">
        <v>32</v>
      </c>
      <c r="E43" s="194" t="s">
        <v>121</v>
      </c>
      <c r="G43" s="217"/>
      <c r="H43" s="218"/>
      <c r="I43" s="219"/>
      <c r="J43" s="220"/>
      <c r="K43" s="221"/>
      <c r="L43" s="221"/>
      <c r="M43" s="186"/>
      <c r="N43" s="222"/>
      <c r="O43" s="218"/>
      <c r="P43" s="220"/>
      <c r="Q43" s="220"/>
      <c r="R43" s="221"/>
      <c r="S43" s="223"/>
    </row>
    <row r="44" spans="1:19" ht="24" customHeight="1" thickBot="1" x14ac:dyDescent="0.2">
      <c r="A44" s="308"/>
      <c r="B44" s="113" t="s">
        <v>55</v>
      </c>
      <c r="C44" s="123" t="s">
        <v>353</v>
      </c>
      <c r="D44" s="114" t="s">
        <v>56</v>
      </c>
      <c r="E44" s="195" t="s">
        <v>382</v>
      </c>
      <c r="G44" s="224"/>
      <c r="H44" s="225"/>
      <c r="I44" s="226"/>
      <c r="J44" s="227"/>
      <c r="K44" s="228"/>
      <c r="L44" s="228"/>
      <c r="M44" s="187"/>
      <c r="N44" s="229"/>
      <c r="O44" s="225"/>
      <c r="P44" s="227"/>
      <c r="Q44" s="227"/>
      <c r="R44" s="228"/>
      <c r="S44" s="230"/>
    </row>
    <row r="45" spans="1:19" ht="24" customHeight="1" thickTop="1" x14ac:dyDescent="0.15">
      <c r="A45" s="306" t="s">
        <v>48</v>
      </c>
      <c r="B45" s="105" t="s">
        <v>49</v>
      </c>
      <c r="C45" s="309" t="s">
        <v>321</v>
      </c>
      <c r="D45" s="310"/>
      <c r="E45" s="311"/>
      <c r="G45" s="210" t="s">
        <v>321</v>
      </c>
      <c r="H45" s="211">
        <v>4050000</v>
      </c>
      <c r="I45" s="212">
        <v>0.91111111111111109</v>
      </c>
      <c r="J45" s="213">
        <v>44252</v>
      </c>
      <c r="K45" s="214" t="s">
        <v>142</v>
      </c>
      <c r="L45" s="214" t="s">
        <v>145</v>
      </c>
      <c r="M45" s="190" t="s">
        <v>354</v>
      </c>
      <c r="N45" s="215" t="s">
        <v>388</v>
      </c>
      <c r="O45" s="211">
        <v>3690000</v>
      </c>
      <c r="P45" s="213" t="s">
        <v>389</v>
      </c>
      <c r="Q45" s="213" t="s">
        <v>165</v>
      </c>
      <c r="R45" s="214" t="s">
        <v>331</v>
      </c>
      <c r="S45" s="216" t="s">
        <v>383</v>
      </c>
    </row>
    <row r="46" spans="1:19" ht="24" customHeight="1" x14ac:dyDescent="0.15">
      <c r="A46" s="307"/>
      <c r="B46" s="107" t="s">
        <v>50</v>
      </c>
      <c r="C46" s="108">
        <v>4050000</v>
      </c>
      <c r="D46" s="109" t="s">
        <v>84</v>
      </c>
      <c r="E46" s="110" t="s">
        <v>364</v>
      </c>
      <c r="G46" s="217"/>
      <c r="H46" s="218"/>
      <c r="I46" s="219"/>
      <c r="J46" s="220"/>
      <c r="K46" s="221"/>
      <c r="L46" s="221"/>
      <c r="M46" s="186"/>
      <c r="N46" s="222"/>
      <c r="O46" s="218"/>
      <c r="P46" s="220"/>
      <c r="Q46" s="220"/>
      <c r="R46" s="221"/>
      <c r="S46" s="223"/>
    </row>
    <row r="47" spans="1:19" ht="24" customHeight="1" x14ac:dyDescent="0.15">
      <c r="A47" s="307"/>
      <c r="B47" s="107" t="s">
        <v>51</v>
      </c>
      <c r="C47" s="111">
        <v>0.91111111111111109</v>
      </c>
      <c r="D47" s="109" t="s">
        <v>30</v>
      </c>
      <c r="E47" s="110">
        <v>3690000</v>
      </c>
      <c r="G47" s="217"/>
      <c r="H47" s="218"/>
      <c r="I47" s="219"/>
      <c r="J47" s="220"/>
      <c r="K47" s="221"/>
      <c r="L47" s="221"/>
      <c r="M47" s="186"/>
      <c r="N47" s="222"/>
      <c r="O47" s="218"/>
      <c r="P47" s="220"/>
      <c r="Q47" s="220"/>
      <c r="R47" s="221"/>
      <c r="S47" s="223"/>
    </row>
    <row r="48" spans="1:19" ht="24" customHeight="1" x14ac:dyDescent="0.15">
      <c r="A48" s="307"/>
      <c r="B48" s="107" t="s">
        <v>29</v>
      </c>
      <c r="C48" s="124">
        <v>44252</v>
      </c>
      <c r="D48" s="109" t="s">
        <v>83</v>
      </c>
      <c r="E48" s="193" t="s">
        <v>373</v>
      </c>
      <c r="G48" s="217"/>
      <c r="H48" s="218"/>
      <c r="I48" s="219"/>
      <c r="J48" s="220"/>
      <c r="K48" s="221"/>
      <c r="L48" s="221"/>
      <c r="M48" s="186"/>
      <c r="N48" s="222"/>
      <c r="O48" s="218"/>
      <c r="P48" s="220"/>
      <c r="Q48" s="220"/>
      <c r="R48" s="221"/>
      <c r="S48" s="223"/>
    </row>
    <row r="49" spans="1:19" ht="24" customHeight="1" x14ac:dyDescent="0.15">
      <c r="A49" s="307"/>
      <c r="B49" s="107" t="s">
        <v>52</v>
      </c>
      <c r="C49" s="191" t="s">
        <v>142</v>
      </c>
      <c r="D49" s="109" t="s">
        <v>53</v>
      </c>
      <c r="E49" s="112" t="s">
        <v>394</v>
      </c>
      <c r="G49" s="217"/>
      <c r="H49" s="218"/>
      <c r="I49" s="219"/>
      <c r="J49" s="220"/>
      <c r="K49" s="221"/>
      <c r="L49" s="221"/>
      <c r="M49" s="186"/>
      <c r="N49" s="222"/>
      <c r="O49" s="218"/>
      <c r="P49" s="220"/>
      <c r="Q49" s="220"/>
      <c r="R49" s="221"/>
      <c r="S49" s="223"/>
    </row>
    <row r="50" spans="1:19" ht="24" customHeight="1" x14ac:dyDescent="0.15">
      <c r="A50" s="307"/>
      <c r="B50" s="107" t="s">
        <v>54</v>
      </c>
      <c r="C50" s="192" t="s">
        <v>145</v>
      </c>
      <c r="D50" s="109" t="s">
        <v>32</v>
      </c>
      <c r="E50" s="194" t="s">
        <v>331</v>
      </c>
      <c r="G50" s="217"/>
      <c r="H50" s="218"/>
      <c r="I50" s="219"/>
      <c r="J50" s="220"/>
      <c r="K50" s="221"/>
      <c r="L50" s="221"/>
      <c r="M50" s="186"/>
      <c r="N50" s="222"/>
      <c r="O50" s="218"/>
      <c r="P50" s="220"/>
      <c r="Q50" s="220"/>
      <c r="R50" s="221"/>
      <c r="S50" s="223"/>
    </row>
    <row r="51" spans="1:19" ht="24" customHeight="1" thickBot="1" x14ac:dyDescent="0.2">
      <c r="A51" s="308"/>
      <c r="B51" s="113" t="s">
        <v>55</v>
      </c>
      <c r="C51" s="123" t="s">
        <v>354</v>
      </c>
      <c r="D51" s="114" t="s">
        <v>56</v>
      </c>
      <c r="E51" s="195" t="s">
        <v>383</v>
      </c>
      <c r="G51" s="224"/>
      <c r="H51" s="225"/>
      <c r="I51" s="226"/>
      <c r="J51" s="227"/>
      <c r="K51" s="228"/>
      <c r="L51" s="228"/>
      <c r="M51" s="187"/>
      <c r="N51" s="229"/>
      <c r="O51" s="225"/>
      <c r="P51" s="227"/>
      <c r="Q51" s="227"/>
      <c r="R51" s="228"/>
      <c r="S51" s="230"/>
    </row>
    <row r="52" spans="1:19" ht="24" customHeight="1" thickTop="1" x14ac:dyDescent="0.15">
      <c r="A52" s="306" t="s">
        <v>48</v>
      </c>
      <c r="B52" s="105" t="s">
        <v>49</v>
      </c>
      <c r="C52" s="309" t="s">
        <v>111</v>
      </c>
      <c r="D52" s="310"/>
      <c r="E52" s="311"/>
      <c r="G52" s="210" t="s">
        <v>111</v>
      </c>
      <c r="H52" s="211">
        <v>10000000</v>
      </c>
      <c r="I52" s="212">
        <v>0.96</v>
      </c>
      <c r="J52" s="213" t="s">
        <v>325</v>
      </c>
      <c r="K52" s="214" t="s">
        <v>142</v>
      </c>
      <c r="L52" s="214" t="s">
        <v>145</v>
      </c>
      <c r="M52" s="190" t="s">
        <v>355</v>
      </c>
      <c r="N52" s="215" t="s">
        <v>390</v>
      </c>
      <c r="O52" s="211">
        <v>9600000</v>
      </c>
      <c r="P52" s="213" t="s">
        <v>391</v>
      </c>
      <c r="Q52" s="213" t="s">
        <v>165</v>
      </c>
      <c r="R52" s="214" t="s">
        <v>332</v>
      </c>
      <c r="S52" s="216" t="s">
        <v>384</v>
      </c>
    </row>
    <row r="53" spans="1:19" ht="24" customHeight="1" x14ac:dyDescent="0.15">
      <c r="A53" s="307"/>
      <c r="B53" s="107" t="s">
        <v>50</v>
      </c>
      <c r="C53" s="108">
        <v>10000000</v>
      </c>
      <c r="D53" s="109" t="s">
        <v>84</v>
      </c>
      <c r="E53" s="110" t="s">
        <v>365</v>
      </c>
      <c r="G53" s="217"/>
      <c r="H53" s="218"/>
      <c r="I53" s="219"/>
      <c r="J53" s="220"/>
      <c r="K53" s="221"/>
      <c r="L53" s="221"/>
      <c r="M53" s="186"/>
      <c r="N53" s="222"/>
      <c r="O53" s="218"/>
      <c r="P53" s="220"/>
      <c r="Q53" s="220"/>
      <c r="R53" s="221"/>
      <c r="S53" s="223"/>
    </row>
    <row r="54" spans="1:19" ht="24" customHeight="1" x14ac:dyDescent="0.15">
      <c r="A54" s="307"/>
      <c r="B54" s="107" t="s">
        <v>51</v>
      </c>
      <c r="C54" s="111">
        <v>0.96</v>
      </c>
      <c r="D54" s="109" t="s">
        <v>30</v>
      </c>
      <c r="E54" s="110">
        <v>9600000</v>
      </c>
      <c r="G54" s="217"/>
      <c r="H54" s="218"/>
      <c r="I54" s="219"/>
      <c r="J54" s="220"/>
      <c r="K54" s="221"/>
      <c r="L54" s="221"/>
      <c r="M54" s="186"/>
      <c r="N54" s="222"/>
      <c r="O54" s="218"/>
      <c r="P54" s="220"/>
      <c r="Q54" s="220"/>
      <c r="R54" s="221"/>
      <c r="S54" s="223"/>
    </row>
    <row r="55" spans="1:19" ht="24" customHeight="1" x14ac:dyDescent="0.15">
      <c r="A55" s="307"/>
      <c r="B55" s="107" t="s">
        <v>29</v>
      </c>
      <c r="C55" s="124" t="s">
        <v>325</v>
      </c>
      <c r="D55" s="109" t="s">
        <v>83</v>
      </c>
      <c r="E55" s="193" t="s">
        <v>374</v>
      </c>
      <c r="G55" s="217"/>
      <c r="H55" s="218"/>
      <c r="I55" s="219"/>
      <c r="J55" s="220"/>
      <c r="K55" s="221"/>
      <c r="L55" s="221"/>
      <c r="M55" s="186"/>
      <c r="N55" s="222"/>
      <c r="O55" s="218"/>
      <c r="P55" s="220"/>
      <c r="Q55" s="220"/>
      <c r="R55" s="221"/>
      <c r="S55" s="223"/>
    </row>
    <row r="56" spans="1:19" ht="24" customHeight="1" x14ac:dyDescent="0.15">
      <c r="A56" s="307"/>
      <c r="B56" s="107" t="s">
        <v>52</v>
      </c>
      <c r="C56" s="191" t="s">
        <v>142</v>
      </c>
      <c r="D56" s="109" t="s">
        <v>53</v>
      </c>
      <c r="E56" s="112" t="s">
        <v>394</v>
      </c>
      <c r="G56" s="217"/>
      <c r="H56" s="218"/>
      <c r="I56" s="219"/>
      <c r="J56" s="220"/>
      <c r="K56" s="221"/>
      <c r="L56" s="221"/>
      <c r="M56" s="186"/>
      <c r="N56" s="222"/>
      <c r="O56" s="218"/>
      <c r="P56" s="220"/>
      <c r="Q56" s="220"/>
      <c r="R56" s="221"/>
      <c r="S56" s="223"/>
    </row>
    <row r="57" spans="1:19" ht="24" customHeight="1" x14ac:dyDescent="0.15">
      <c r="A57" s="307"/>
      <c r="B57" s="107" t="s">
        <v>54</v>
      </c>
      <c r="C57" s="192" t="s">
        <v>145</v>
      </c>
      <c r="D57" s="109" t="s">
        <v>32</v>
      </c>
      <c r="E57" s="194" t="s">
        <v>332</v>
      </c>
      <c r="G57" s="217"/>
      <c r="H57" s="218"/>
      <c r="I57" s="219"/>
      <c r="J57" s="220"/>
      <c r="K57" s="221"/>
      <c r="L57" s="221"/>
      <c r="M57" s="186"/>
      <c r="N57" s="222"/>
      <c r="O57" s="218"/>
      <c r="P57" s="220"/>
      <c r="Q57" s="220"/>
      <c r="R57" s="221"/>
      <c r="S57" s="223"/>
    </row>
    <row r="58" spans="1:19" ht="24" customHeight="1" thickBot="1" x14ac:dyDescent="0.2">
      <c r="A58" s="308"/>
      <c r="B58" s="113" t="s">
        <v>55</v>
      </c>
      <c r="C58" s="123" t="s">
        <v>355</v>
      </c>
      <c r="D58" s="114" t="s">
        <v>56</v>
      </c>
      <c r="E58" s="195" t="s">
        <v>384</v>
      </c>
      <c r="G58" s="224"/>
      <c r="H58" s="225"/>
      <c r="I58" s="226"/>
      <c r="J58" s="227"/>
      <c r="K58" s="228"/>
      <c r="L58" s="228"/>
      <c r="M58" s="187"/>
      <c r="N58" s="229"/>
      <c r="O58" s="225"/>
      <c r="P58" s="227"/>
      <c r="Q58" s="227"/>
      <c r="R58" s="228"/>
      <c r="S58" s="230"/>
    </row>
    <row r="59" spans="1:19" ht="24" customHeight="1" thickTop="1" x14ac:dyDescent="0.15">
      <c r="A59" s="306" t="s">
        <v>48</v>
      </c>
      <c r="B59" s="105" t="s">
        <v>49</v>
      </c>
      <c r="C59" s="309" t="s">
        <v>435</v>
      </c>
      <c r="D59" s="310"/>
      <c r="E59" s="311"/>
    </row>
    <row r="60" spans="1:19" ht="24" customHeight="1" x14ac:dyDescent="0.15">
      <c r="A60" s="307"/>
      <c r="B60" s="107" t="s">
        <v>50</v>
      </c>
      <c r="C60" s="108">
        <v>1173000</v>
      </c>
      <c r="D60" s="109" t="s">
        <v>84</v>
      </c>
      <c r="E60" s="110" t="s">
        <v>434</v>
      </c>
    </row>
    <row r="61" spans="1:19" ht="24" customHeight="1" x14ac:dyDescent="0.15">
      <c r="A61" s="307"/>
      <c r="B61" s="107" t="s">
        <v>51</v>
      </c>
      <c r="C61" s="111">
        <v>0.99939471440750216</v>
      </c>
      <c r="D61" s="109" t="s">
        <v>30</v>
      </c>
      <c r="E61" s="110">
        <v>1172290</v>
      </c>
    </row>
    <row r="62" spans="1:19" ht="24" customHeight="1" x14ac:dyDescent="0.15">
      <c r="A62" s="307"/>
      <c r="B62" s="107" t="s">
        <v>29</v>
      </c>
      <c r="C62" s="124">
        <v>44020</v>
      </c>
      <c r="D62" s="109" t="s">
        <v>83</v>
      </c>
      <c r="E62" s="193" t="s">
        <v>432</v>
      </c>
    </row>
    <row r="63" spans="1:19" ht="24" customHeight="1" x14ac:dyDescent="0.15">
      <c r="A63" s="307"/>
      <c r="B63" s="107" t="s">
        <v>52</v>
      </c>
      <c r="C63" s="191" t="s">
        <v>425</v>
      </c>
      <c r="D63" s="109" t="s">
        <v>53</v>
      </c>
      <c r="E63" s="112" t="s">
        <v>433</v>
      </c>
    </row>
    <row r="64" spans="1:19" ht="24" customHeight="1" x14ac:dyDescent="0.15">
      <c r="A64" s="307"/>
      <c r="B64" s="107" t="s">
        <v>54</v>
      </c>
      <c r="C64" s="192" t="s">
        <v>143</v>
      </c>
      <c r="D64" s="109" t="s">
        <v>32</v>
      </c>
      <c r="E64" s="194" t="s">
        <v>426</v>
      </c>
    </row>
    <row r="65" spans="1:5" ht="24" customHeight="1" thickBot="1" x14ac:dyDescent="0.2">
      <c r="A65" s="308"/>
      <c r="B65" s="113" t="s">
        <v>55</v>
      </c>
      <c r="C65" s="123" t="s">
        <v>422</v>
      </c>
      <c r="D65" s="114" t="s">
        <v>56</v>
      </c>
      <c r="E65" s="195" t="s">
        <v>427</v>
      </c>
    </row>
    <row r="66" spans="1:5" ht="24" customHeight="1" thickTop="1" x14ac:dyDescent="0.15">
      <c r="A66" s="306" t="s">
        <v>48</v>
      </c>
      <c r="B66" s="105" t="s">
        <v>49</v>
      </c>
      <c r="C66" s="309" t="s">
        <v>424</v>
      </c>
      <c r="D66" s="310"/>
      <c r="E66" s="311"/>
    </row>
    <row r="67" spans="1:5" ht="24" customHeight="1" x14ac:dyDescent="0.15">
      <c r="A67" s="307"/>
      <c r="B67" s="107" t="s">
        <v>50</v>
      </c>
      <c r="C67" s="108">
        <v>660000</v>
      </c>
      <c r="D67" s="109" t="s">
        <v>84</v>
      </c>
      <c r="E67" s="110" t="s">
        <v>417</v>
      </c>
    </row>
    <row r="68" spans="1:5" ht="24" customHeight="1" x14ac:dyDescent="0.15">
      <c r="A68" s="307"/>
      <c r="B68" s="107" t="s">
        <v>51</v>
      </c>
      <c r="C68" s="111">
        <v>0.89571212121212118</v>
      </c>
      <c r="D68" s="109" t="s">
        <v>30</v>
      </c>
      <c r="E68" s="110">
        <v>591170</v>
      </c>
    </row>
    <row r="69" spans="1:5" ht="24" customHeight="1" x14ac:dyDescent="0.15">
      <c r="A69" s="307"/>
      <c r="B69" s="107" t="s">
        <v>29</v>
      </c>
      <c r="C69" s="124">
        <v>44039</v>
      </c>
      <c r="D69" s="109" t="s">
        <v>83</v>
      </c>
      <c r="E69" s="193" t="s">
        <v>415</v>
      </c>
    </row>
    <row r="70" spans="1:5" ht="24" customHeight="1" x14ac:dyDescent="0.15">
      <c r="A70" s="307"/>
      <c r="B70" s="107" t="s">
        <v>52</v>
      </c>
      <c r="C70" s="191" t="s">
        <v>425</v>
      </c>
      <c r="D70" s="109" t="s">
        <v>53</v>
      </c>
      <c r="E70" s="112" t="s">
        <v>416</v>
      </c>
    </row>
    <row r="71" spans="1:5" ht="24" customHeight="1" x14ac:dyDescent="0.15">
      <c r="A71" s="307"/>
      <c r="B71" s="107" t="s">
        <v>54</v>
      </c>
      <c r="C71" s="192" t="s">
        <v>143</v>
      </c>
      <c r="D71" s="109" t="s">
        <v>32</v>
      </c>
      <c r="E71" s="194" t="s">
        <v>426</v>
      </c>
    </row>
    <row r="72" spans="1:5" ht="24" customHeight="1" thickBot="1" x14ac:dyDescent="0.2">
      <c r="A72" s="308"/>
      <c r="B72" s="113" t="s">
        <v>55</v>
      </c>
      <c r="C72" s="123" t="s">
        <v>422</v>
      </c>
      <c r="D72" s="114" t="s">
        <v>56</v>
      </c>
      <c r="E72" s="195" t="s">
        <v>427</v>
      </c>
    </row>
    <row r="73" spans="1:5" ht="24" customHeight="1" thickTop="1" x14ac:dyDescent="0.15">
      <c r="A73" s="306" t="s">
        <v>48</v>
      </c>
      <c r="B73" s="105" t="s">
        <v>49</v>
      </c>
      <c r="C73" s="309" t="s">
        <v>428</v>
      </c>
      <c r="D73" s="310"/>
      <c r="E73" s="311"/>
    </row>
    <row r="74" spans="1:5" ht="24" customHeight="1" x14ac:dyDescent="0.15">
      <c r="A74" s="307"/>
      <c r="B74" s="107" t="s">
        <v>50</v>
      </c>
      <c r="C74" s="108">
        <v>7000000</v>
      </c>
      <c r="D74" s="109" t="s">
        <v>84</v>
      </c>
      <c r="E74" s="110" t="s">
        <v>418</v>
      </c>
    </row>
    <row r="75" spans="1:5" ht="24" customHeight="1" x14ac:dyDescent="0.15">
      <c r="A75" s="307"/>
      <c r="B75" s="107" t="s">
        <v>51</v>
      </c>
      <c r="C75" s="111">
        <v>0.93</v>
      </c>
      <c r="D75" s="109" t="s">
        <v>30</v>
      </c>
      <c r="E75" s="110">
        <v>6510000</v>
      </c>
    </row>
    <row r="76" spans="1:5" ht="24" customHeight="1" x14ac:dyDescent="0.15">
      <c r="A76" s="307"/>
      <c r="B76" s="107" t="s">
        <v>29</v>
      </c>
      <c r="C76" s="124">
        <v>44103</v>
      </c>
      <c r="D76" s="109" t="s">
        <v>83</v>
      </c>
      <c r="E76" s="193" t="s">
        <v>420</v>
      </c>
    </row>
    <row r="77" spans="1:5" ht="24" customHeight="1" x14ac:dyDescent="0.15">
      <c r="A77" s="307"/>
      <c r="B77" s="107" t="s">
        <v>52</v>
      </c>
      <c r="C77" s="191" t="s">
        <v>142</v>
      </c>
      <c r="D77" s="109" t="s">
        <v>53</v>
      </c>
      <c r="E77" s="112" t="s">
        <v>421</v>
      </c>
    </row>
    <row r="78" spans="1:5" ht="24" customHeight="1" x14ac:dyDescent="0.15">
      <c r="A78" s="307"/>
      <c r="B78" s="107" t="s">
        <v>54</v>
      </c>
      <c r="C78" s="192" t="s">
        <v>145</v>
      </c>
      <c r="D78" s="109" t="s">
        <v>32</v>
      </c>
      <c r="E78" s="194" t="s">
        <v>429</v>
      </c>
    </row>
    <row r="79" spans="1:5" ht="24" customHeight="1" thickBot="1" x14ac:dyDescent="0.2">
      <c r="A79" s="308"/>
      <c r="B79" s="113" t="s">
        <v>55</v>
      </c>
      <c r="C79" s="123" t="s">
        <v>423</v>
      </c>
      <c r="D79" s="114" t="s">
        <v>56</v>
      </c>
      <c r="E79" s="195" t="s">
        <v>430</v>
      </c>
    </row>
    <row r="80" spans="1:5" ht="24" customHeight="1" thickTop="1" x14ac:dyDescent="0.15">
      <c r="A80" s="306" t="s">
        <v>48</v>
      </c>
      <c r="B80" s="105" t="s">
        <v>49</v>
      </c>
      <c r="C80" s="309" t="s">
        <v>445</v>
      </c>
      <c r="D80" s="310"/>
      <c r="E80" s="311"/>
    </row>
    <row r="81" spans="1:5" ht="24" customHeight="1" x14ac:dyDescent="0.15">
      <c r="A81" s="307"/>
      <c r="B81" s="107" t="s">
        <v>50</v>
      </c>
      <c r="C81" s="108">
        <v>9120000</v>
      </c>
      <c r="D81" s="109" t="s">
        <v>84</v>
      </c>
      <c r="E81" s="110" t="s">
        <v>436</v>
      </c>
    </row>
    <row r="82" spans="1:5" ht="24" customHeight="1" x14ac:dyDescent="0.15">
      <c r="A82" s="307"/>
      <c r="B82" s="107" t="s">
        <v>51</v>
      </c>
      <c r="C82" s="111">
        <v>0.95789473684210524</v>
      </c>
      <c r="D82" s="109" t="s">
        <v>30</v>
      </c>
      <c r="E82" s="110">
        <v>8736000</v>
      </c>
    </row>
    <row r="83" spans="1:5" ht="24" customHeight="1" x14ac:dyDescent="0.15">
      <c r="A83" s="307"/>
      <c r="B83" s="107" t="s">
        <v>29</v>
      </c>
      <c r="C83" s="124">
        <v>44187</v>
      </c>
      <c r="D83" s="109" t="s">
        <v>83</v>
      </c>
      <c r="E83" s="193" t="s">
        <v>438</v>
      </c>
    </row>
    <row r="84" spans="1:5" ht="24" customHeight="1" x14ac:dyDescent="0.15">
      <c r="A84" s="307"/>
      <c r="B84" s="107" t="s">
        <v>52</v>
      </c>
      <c r="C84" s="191" t="s">
        <v>142</v>
      </c>
      <c r="D84" s="109" t="s">
        <v>53</v>
      </c>
      <c r="E84" s="112"/>
    </row>
    <row r="85" spans="1:5" ht="24" customHeight="1" x14ac:dyDescent="0.15">
      <c r="A85" s="307"/>
      <c r="B85" s="107" t="s">
        <v>54</v>
      </c>
      <c r="C85" s="192" t="s">
        <v>145</v>
      </c>
      <c r="D85" s="109" t="s">
        <v>32</v>
      </c>
      <c r="E85" s="194" t="s">
        <v>121</v>
      </c>
    </row>
    <row r="86" spans="1:5" ht="24" customHeight="1" thickBot="1" x14ac:dyDescent="0.2">
      <c r="A86" s="308"/>
      <c r="B86" s="113" t="s">
        <v>55</v>
      </c>
      <c r="C86" s="123" t="s">
        <v>423</v>
      </c>
      <c r="D86" s="114" t="s">
        <v>56</v>
      </c>
      <c r="E86" s="195" t="s">
        <v>446</v>
      </c>
    </row>
    <row r="87" spans="1:5" ht="24" customHeight="1" thickTop="1" x14ac:dyDescent="0.15"/>
  </sheetData>
  <mergeCells count="24">
    <mergeCell ref="A80:A86"/>
    <mergeCell ref="C80:E80"/>
    <mergeCell ref="A66:A72"/>
    <mergeCell ref="C66:E66"/>
    <mergeCell ref="A73:A79"/>
    <mergeCell ref="C73:E73"/>
    <mergeCell ref="A59:A65"/>
    <mergeCell ref="C59:E59"/>
    <mergeCell ref="A3:A9"/>
    <mergeCell ref="C3:E3"/>
    <mergeCell ref="A10:A16"/>
    <mergeCell ref="C10:E10"/>
    <mergeCell ref="A17:A23"/>
    <mergeCell ref="C17:E17"/>
    <mergeCell ref="A45:A51"/>
    <mergeCell ref="C45:E45"/>
    <mergeCell ref="A52:A58"/>
    <mergeCell ref="C52:E52"/>
    <mergeCell ref="A24:A30"/>
    <mergeCell ref="C24:E24"/>
    <mergeCell ref="A31:A37"/>
    <mergeCell ref="C31:E31"/>
    <mergeCell ref="A38:A44"/>
    <mergeCell ref="C38:E38"/>
  </mergeCells>
  <phoneticPr fontId="2" type="noConversion"/>
  <conditionalFormatting sqref="C7:C8">
    <cfRule type="duplicateValues" dxfId="26" priority="119"/>
  </conditionalFormatting>
  <conditionalFormatting sqref="C9">
    <cfRule type="duplicateValues" dxfId="25" priority="118"/>
  </conditionalFormatting>
  <conditionalFormatting sqref="C14:C15">
    <cfRule type="duplicateValues" dxfId="24" priority="31"/>
  </conditionalFormatting>
  <conditionalFormatting sqref="C16">
    <cfRule type="duplicateValues" dxfId="23" priority="30"/>
  </conditionalFormatting>
  <conditionalFormatting sqref="C21:C22">
    <cfRule type="duplicateValues" dxfId="22" priority="29"/>
  </conditionalFormatting>
  <conditionalFormatting sqref="C23">
    <cfRule type="duplicateValues" dxfId="21" priority="28"/>
  </conditionalFormatting>
  <conditionalFormatting sqref="C28:C29">
    <cfRule type="duplicateValues" dxfId="20" priority="27"/>
  </conditionalFormatting>
  <conditionalFormatting sqref="C30">
    <cfRule type="duplicateValues" dxfId="19" priority="26"/>
  </conditionalFormatting>
  <conditionalFormatting sqref="C35:C36">
    <cfRule type="duplicateValues" dxfId="18" priority="25"/>
  </conditionalFormatting>
  <conditionalFormatting sqref="C37">
    <cfRule type="duplicateValues" dxfId="17" priority="24"/>
  </conditionalFormatting>
  <conditionalFormatting sqref="C42:C43">
    <cfRule type="duplicateValues" dxfId="16" priority="17"/>
  </conditionalFormatting>
  <conditionalFormatting sqref="C44">
    <cfRule type="duplicateValues" dxfId="15" priority="16"/>
  </conditionalFormatting>
  <conditionalFormatting sqref="C49:C50">
    <cfRule type="duplicateValues" dxfId="14" priority="15"/>
  </conditionalFormatting>
  <conditionalFormatting sqref="C51">
    <cfRule type="duplicateValues" dxfId="13" priority="14"/>
  </conditionalFormatting>
  <conditionalFormatting sqref="C56:C57">
    <cfRule type="duplicateValues" dxfId="12" priority="13"/>
  </conditionalFormatting>
  <conditionalFormatting sqref="C58">
    <cfRule type="duplicateValues" dxfId="11" priority="12"/>
  </conditionalFormatting>
  <conditionalFormatting sqref="C70:C71">
    <cfRule type="duplicateValues" dxfId="10" priority="11"/>
  </conditionalFormatting>
  <conditionalFormatting sqref="C72">
    <cfRule type="duplicateValues" dxfId="9" priority="10"/>
  </conditionalFormatting>
  <conditionalFormatting sqref="C77:C78">
    <cfRule type="duplicateValues" dxfId="8" priority="9"/>
  </conditionalFormatting>
  <conditionalFormatting sqref="C63:C64">
    <cfRule type="duplicateValues" dxfId="6" priority="7"/>
  </conditionalFormatting>
  <conditionalFormatting sqref="C84:C85">
    <cfRule type="duplicateValues" dxfId="4" priority="5"/>
  </conditionalFormatting>
  <conditionalFormatting sqref="C79">
    <cfRule type="duplicateValues" dxfId="2" priority="3"/>
  </conditionalFormatting>
  <conditionalFormatting sqref="C65">
    <cfRule type="duplicateValues" dxfId="1" priority="2"/>
  </conditionalFormatting>
  <conditionalFormatting sqref="C86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3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3"/>
  <sheetViews>
    <sheetView showGridLines="0" zoomScale="85" zoomScaleNormal="85" workbookViewId="0">
      <selection activeCell="A3" sqref="A3"/>
    </sheetView>
  </sheetViews>
  <sheetFormatPr defaultRowHeight="20.25" customHeight="1" x14ac:dyDescent="0.15"/>
  <cols>
    <col min="1" max="1" width="17.109375" style="53" customWidth="1"/>
    <col min="2" max="2" width="20.44140625" style="53" customWidth="1"/>
    <col min="3" max="3" width="18.33203125" style="53" customWidth="1"/>
    <col min="4" max="6" width="15.5546875" style="60" customWidth="1"/>
    <col min="7" max="7" width="8.88671875" style="31"/>
    <col min="8" max="8" width="11.21875" style="153" hidden="1" customWidth="1"/>
    <col min="9" max="9" width="9.44140625" style="154" hidden="1" customWidth="1"/>
    <col min="10" max="12" width="11" style="155" hidden="1" customWidth="1"/>
    <col min="13" max="13" width="8.6640625" style="156" hidden="1" customWidth="1"/>
    <col min="14" max="14" width="4.21875" style="157" hidden="1" customWidth="1"/>
    <col min="15" max="15" width="6.33203125" style="155" hidden="1" customWidth="1"/>
    <col min="16" max="16" width="9.44140625" style="155" hidden="1" customWidth="1"/>
    <col min="17" max="17" width="8" style="158" hidden="1" customWidth="1"/>
    <col min="18" max="18" width="8.33203125" style="159" hidden="1" customWidth="1"/>
    <col min="19" max="19" width="11.77734375" style="153" hidden="1" customWidth="1"/>
    <col min="20" max="16384" width="8.88671875" style="31"/>
  </cols>
  <sheetData>
    <row r="1" spans="1:19" s="63" customFormat="1" ht="36" customHeight="1" x14ac:dyDescent="0.15">
      <c r="A1" s="17" t="s">
        <v>20</v>
      </c>
      <c r="B1" s="17"/>
      <c r="C1" s="17"/>
      <c r="D1" s="145"/>
      <c r="E1" s="145"/>
      <c r="F1" s="145"/>
      <c r="H1" s="150">
        <v>1</v>
      </c>
      <c r="I1" s="150">
        <v>2</v>
      </c>
      <c r="J1" s="150">
        <v>3</v>
      </c>
      <c r="K1" s="150">
        <v>4</v>
      </c>
      <c r="L1" s="150">
        <v>5</v>
      </c>
      <c r="M1" s="151">
        <v>6</v>
      </c>
      <c r="N1" s="152"/>
      <c r="O1" s="150">
        <v>7</v>
      </c>
      <c r="P1" s="150">
        <v>8</v>
      </c>
      <c r="Q1" s="150">
        <v>9</v>
      </c>
      <c r="R1" s="150">
        <v>10</v>
      </c>
      <c r="S1" s="150">
        <v>11</v>
      </c>
    </row>
    <row r="2" spans="1:19" ht="20.25" customHeight="1" thickBot="1" x14ac:dyDescent="0.2">
      <c r="A2" s="85" t="s">
        <v>99</v>
      </c>
      <c r="B2" s="57"/>
      <c r="C2" s="47"/>
      <c r="D2" s="146"/>
      <c r="E2" s="146"/>
      <c r="F2" s="147" t="s">
        <v>89</v>
      </c>
      <c r="H2" s="179" t="s">
        <v>152</v>
      </c>
      <c r="I2" s="180" t="s">
        <v>153</v>
      </c>
      <c r="J2" s="181" t="s">
        <v>154</v>
      </c>
      <c r="K2" s="181" t="s">
        <v>155</v>
      </c>
      <c r="L2" s="181" t="s">
        <v>156</v>
      </c>
      <c r="M2" s="182" t="s">
        <v>398</v>
      </c>
      <c r="N2" s="182"/>
      <c r="O2" s="182" t="s">
        <v>399</v>
      </c>
      <c r="P2" s="182" t="s">
        <v>157</v>
      </c>
      <c r="Q2" s="183" t="s">
        <v>158</v>
      </c>
      <c r="R2" s="184" t="s">
        <v>159</v>
      </c>
      <c r="S2" s="185" t="s">
        <v>160</v>
      </c>
    </row>
    <row r="3" spans="1:19" ht="20.25" customHeight="1" thickTop="1" x14ac:dyDescent="0.15">
      <c r="A3" s="87" t="s">
        <v>28</v>
      </c>
      <c r="B3" s="326" t="s">
        <v>300</v>
      </c>
      <c r="C3" s="327"/>
      <c r="D3" s="327"/>
      <c r="E3" s="327"/>
      <c r="F3" s="328"/>
      <c r="G3" s="160"/>
      <c r="H3" s="161" t="s">
        <v>300</v>
      </c>
      <c r="I3" s="162">
        <v>44235</v>
      </c>
      <c r="J3" s="163" t="s">
        <v>301</v>
      </c>
      <c r="K3" s="169" t="s">
        <v>223</v>
      </c>
      <c r="L3" s="163" t="s">
        <v>395</v>
      </c>
      <c r="M3" s="163" t="s">
        <v>370</v>
      </c>
      <c r="N3" s="163"/>
      <c r="O3" s="163" t="s">
        <v>400</v>
      </c>
      <c r="P3" s="163">
        <v>16500000</v>
      </c>
      <c r="Q3" s="164">
        <v>16500000</v>
      </c>
      <c r="R3" s="165">
        <v>1</v>
      </c>
      <c r="S3" s="166" t="s">
        <v>379</v>
      </c>
    </row>
    <row r="4" spans="1:19" ht="20.25" customHeight="1" x14ac:dyDescent="0.15">
      <c r="A4" s="329" t="s">
        <v>36</v>
      </c>
      <c r="B4" s="332" t="s">
        <v>29</v>
      </c>
      <c r="C4" s="333" t="s">
        <v>77</v>
      </c>
      <c r="D4" s="148" t="s">
        <v>37</v>
      </c>
      <c r="E4" s="148" t="s">
        <v>30</v>
      </c>
      <c r="F4" s="149" t="s">
        <v>95</v>
      </c>
      <c r="H4" s="300"/>
      <c r="I4" s="301"/>
      <c r="J4" s="302"/>
      <c r="K4" s="169"/>
      <c r="L4" s="302"/>
      <c r="M4" s="302"/>
      <c r="N4" s="302"/>
      <c r="O4" s="302"/>
      <c r="P4" s="302"/>
      <c r="Q4" s="303"/>
      <c r="R4" s="304"/>
      <c r="S4" s="305"/>
    </row>
    <row r="5" spans="1:19" ht="20.25" customHeight="1" x14ac:dyDescent="0.15">
      <c r="A5" s="330"/>
      <c r="B5" s="332"/>
      <c r="C5" s="334"/>
      <c r="D5" s="148" t="s">
        <v>38</v>
      </c>
      <c r="E5" s="148" t="s">
        <v>31</v>
      </c>
      <c r="F5" s="149" t="s">
        <v>39</v>
      </c>
      <c r="H5" s="300"/>
      <c r="I5" s="301"/>
      <c r="J5" s="302"/>
      <c r="K5" s="169"/>
      <c r="L5" s="302"/>
      <c r="M5" s="302"/>
      <c r="N5" s="302"/>
      <c r="O5" s="302"/>
      <c r="P5" s="302"/>
      <c r="Q5" s="303"/>
      <c r="R5" s="304"/>
      <c r="S5" s="305"/>
    </row>
    <row r="6" spans="1:19" ht="20.25" customHeight="1" x14ac:dyDescent="0.15">
      <c r="A6" s="330"/>
      <c r="B6" s="335">
        <v>44235</v>
      </c>
      <c r="C6" s="336" t="s">
        <v>370</v>
      </c>
      <c r="D6" s="338">
        <v>16500000</v>
      </c>
      <c r="E6" s="338">
        <v>16500000</v>
      </c>
      <c r="F6" s="340">
        <v>1</v>
      </c>
      <c r="H6" s="300"/>
      <c r="I6" s="301"/>
      <c r="J6" s="302"/>
      <c r="K6" s="169"/>
      <c r="L6" s="302"/>
      <c r="M6" s="302"/>
      <c r="N6" s="302"/>
      <c r="O6" s="302"/>
      <c r="P6" s="302"/>
      <c r="Q6" s="303"/>
      <c r="R6" s="304"/>
      <c r="S6" s="305"/>
    </row>
    <row r="7" spans="1:19" ht="20.25" customHeight="1" x14ac:dyDescent="0.15">
      <c r="A7" s="331"/>
      <c r="B7" s="335"/>
      <c r="C7" s="337"/>
      <c r="D7" s="339"/>
      <c r="E7" s="339"/>
      <c r="F7" s="340"/>
      <c r="H7" s="300"/>
      <c r="I7" s="301"/>
      <c r="J7" s="302"/>
      <c r="K7" s="169"/>
      <c r="L7" s="302"/>
      <c r="M7" s="302"/>
      <c r="N7" s="302"/>
      <c r="O7" s="302"/>
      <c r="P7" s="302"/>
      <c r="Q7" s="303"/>
      <c r="R7" s="304"/>
      <c r="S7" s="305"/>
    </row>
    <row r="8" spans="1:19" ht="20.25" customHeight="1" x14ac:dyDescent="0.15">
      <c r="A8" s="314" t="s">
        <v>32</v>
      </c>
      <c r="B8" s="144" t="s">
        <v>33</v>
      </c>
      <c r="C8" s="144" t="s">
        <v>42</v>
      </c>
      <c r="D8" s="316" t="s">
        <v>34</v>
      </c>
      <c r="E8" s="316"/>
      <c r="F8" s="317"/>
      <c r="H8" s="300"/>
      <c r="I8" s="301"/>
      <c r="J8" s="302"/>
      <c r="K8" s="169"/>
      <c r="L8" s="302"/>
      <c r="M8" s="302"/>
      <c r="N8" s="302"/>
      <c r="O8" s="302"/>
      <c r="P8" s="302"/>
      <c r="Q8" s="303"/>
      <c r="R8" s="304"/>
      <c r="S8" s="305"/>
    </row>
    <row r="9" spans="1:19" ht="20.25" customHeight="1" x14ac:dyDescent="0.15">
      <c r="A9" s="315"/>
      <c r="B9" s="10" t="s">
        <v>301</v>
      </c>
      <c r="C9" s="10" t="s">
        <v>400</v>
      </c>
      <c r="D9" s="318" t="s">
        <v>379</v>
      </c>
      <c r="E9" s="319"/>
      <c r="F9" s="320"/>
      <c r="H9" s="300"/>
      <c r="I9" s="301"/>
      <c r="J9" s="302"/>
      <c r="K9" s="169"/>
      <c r="L9" s="302"/>
      <c r="M9" s="302"/>
      <c r="N9" s="302"/>
      <c r="O9" s="302"/>
      <c r="P9" s="302"/>
      <c r="Q9" s="303"/>
      <c r="R9" s="304"/>
      <c r="S9" s="305"/>
    </row>
    <row r="10" spans="1:19" ht="20.25" customHeight="1" x14ac:dyDescent="0.15">
      <c r="A10" s="96" t="s">
        <v>41</v>
      </c>
      <c r="B10" s="321" t="s">
        <v>223</v>
      </c>
      <c r="C10" s="322"/>
      <c r="D10" s="323"/>
      <c r="E10" s="323"/>
      <c r="F10" s="324"/>
      <c r="H10" s="300"/>
      <c r="I10" s="301"/>
      <c r="J10" s="302"/>
      <c r="K10" s="169"/>
      <c r="L10" s="302"/>
      <c r="M10" s="302"/>
      <c r="N10" s="302"/>
      <c r="O10" s="302"/>
      <c r="P10" s="302"/>
      <c r="Q10" s="303"/>
      <c r="R10" s="304"/>
      <c r="S10" s="305"/>
    </row>
    <row r="11" spans="1:19" ht="20.25" customHeight="1" x14ac:dyDescent="0.15">
      <c r="A11" s="96" t="s">
        <v>40</v>
      </c>
      <c r="B11" s="325" t="s">
        <v>395</v>
      </c>
      <c r="C11" s="323"/>
      <c r="D11" s="323"/>
      <c r="E11" s="323"/>
      <c r="F11" s="324"/>
      <c r="H11" s="300"/>
      <c r="I11" s="301"/>
      <c r="J11" s="302"/>
      <c r="K11" s="169"/>
      <c r="L11" s="302"/>
      <c r="M11" s="302"/>
      <c r="N11" s="302"/>
      <c r="O11" s="302"/>
      <c r="P11" s="302"/>
      <c r="Q11" s="303"/>
      <c r="R11" s="304"/>
      <c r="S11" s="305"/>
    </row>
    <row r="12" spans="1:19" ht="20.25" customHeight="1" thickBot="1" x14ac:dyDescent="0.2">
      <c r="A12" s="88" t="s">
        <v>35</v>
      </c>
      <c r="B12" s="312"/>
      <c r="C12" s="312"/>
      <c r="D12" s="312"/>
      <c r="E12" s="312"/>
      <c r="F12" s="313"/>
      <c r="H12" s="173"/>
      <c r="I12" s="174"/>
      <c r="J12" s="175"/>
      <c r="K12" s="175"/>
      <c r="L12" s="175"/>
      <c r="M12" s="175"/>
      <c r="N12" s="175"/>
      <c r="O12" s="175"/>
      <c r="P12" s="175"/>
      <c r="Q12" s="176"/>
      <c r="R12" s="177"/>
      <c r="S12" s="178"/>
    </row>
    <row r="13" spans="1:19" ht="20.25" customHeight="1" thickTop="1" x14ac:dyDescent="0.15">
      <c r="A13" s="87" t="s">
        <v>28</v>
      </c>
      <c r="B13" s="326" t="s">
        <v>318</v>
      </c>
      <c r="C13" s="327"/>
      <c r="D13" s="327"/>
      <c r="E13" s="327"/>
      <c r="F13" s="328"/>
      <c r="G13" s="160"/>
      <c r="H13" s="300" t="s">
        <v>318</v>
      </c>
      <c r="I13" s="301">
        <v>44242</v>
      </c>
      <c r="J13" s="302" t="s">
        <v>329</v>
      </c>
      <c r="K13" s="302" t="s">
        <v>223</v>
      </c>
      <c r="L13" s="302" t="s">
        <v>396</v>
      </c>
      <c r="M13" s="302" t="s">
        <v>412</v>
      </c>
      <c r="N13" s="302"/>
      <c r="O13" s="302" t="s">
        <v>401</v>
      </c>
      <c r="P13" s="302">
        <v>2640000</v>
      </c>
      <c r="Q13" s="303">
        <v>2400000</v>
      </c>
      <c r="R13" s="304">
        <v>0.90909090909090906</v>
      </c>
      <c r="S13" s="305" t="s">
        <v>380</v>
      </c>
    </row>
    <row r="14" spans="1:19" ht="20.25" customHeight="1" x14ac:dyDescent="0.15">
      <c r="A14" s="329" t="s">
        <v>36</v>
      </c>
      <c r="B14" s="332" t="s">
        <v>29</v>
      </c>
      <c r="C14" s="333" t="s">
        <v>77</v>
      </c>
      <c r="D14" s="238" t="s">
        <v>37</v>
      </c>
      <c r="E14" s="238" t="s">
        <v>30</v>
      </c>
      <c r="F14" s="239" t="s">
        <v>95</v>
      </c>
      <c r="H14" s="167"/>
      <c r="I14" s="168"/>
      <c r="J14" s="169"/>
      <c r="K14" s="169"/>
      <c r="L14" s="169"/>
      <c r="M14" s="169"/>
      <c r="N14" s="169"/>
      <c r="O14" s="169"/>
      <c r="P14" s="169"/>
      <c r="Q14" s="170"/>
      <c r="R14" s="171"/>
      <c r="S14" s="172"/>
    </row>
    <row r="15" spans="1:19" ht="20.25" customHeight="1" x14ac:dyDescent="0.15">
      <c r="A15" s="330"/>
      <c r="B15" s="332"/>
      <c r="C15" s="334"/>
      <c r="D15" s="238" t="s">
        <v>38</v>
      </c>
      <c r="E15" s="238" t="s">
        <v>31</v>
      </c>
      <c r="F15" s="239" t="s">
        <v>39</v>
      </c>
      <c r="H15" s="167"/>
      <c r="I15" s="168"/>
      <c r="J15" s="169"/>
      <c r="K15" s="169"/>
      <c r="L15" s="169"/>
      <c r="M15" s="169"/>
      <c r="N15" s="169"/>
      <c r="O15" s="169"/>
      <c r="P15" s="169"/>
      <c r="Q15" s="170"/>
      <c r="R15" s="171"/>
      <c r="S15" s="172"/>
    </row>
    <row r="16" spans="1:19" ht="20.25" customHeight="1" x14ac:dyDescent="0.15">
      <c r="A16" s="330"/>
      <c r="B16" s="335">
        <v>44242</v>
      </c>
      <c r="C16" s="336" t="s">
        <v>406</v>
      </c>
      <c r="D16" s="338">
        <v>2640000</v>
      </c>
      <c r="E16" s="338">
        <v>2400000</v>
      </c>
      <c r="F16" s="340">
        <v>0.90909090909090906</v>
      </c>
      <c r="H16" s="167"/>
      <c r="I16" s="168"/>
      <c r="J16" s="169"/>
      <c r="K16" s="169"/>
      <c r="L16" s="169"/>
      <c r="M16" s="169"/>
      <c r="N16" s="169"/>
      <c r="O16" s="169"/>
      <c r="P16" s="169"/>
      <c r="Q16" s="170"/>
      <c r="R16" s="171"/>
      <c r="S16" s="172"/>
    </row>
    <row r="17" spans="1:19" ht="20.25" customHeight="1" x14ac:dyDescent="0.15">
      <c r="A17" s="331"/>
      <c r="B17" s="335"/>
      <c r="C17" s="337"/>
      <c r="D17" s="339"/>
      <c r="E17" s="339"/>
      <c r="F17" s="340"/>
      <c r="H17" s="167"/>
      <c r="I17" s="168"/>
      <c r="J17" s="169"/>
      <c r="K17" s="169"/>
      <c r="L17" s="169"/>
      <c r="M17" s="169"/>
      <c r="N17" s="169"/>
      <c r="O17" s="169"/>
      <c r="P17" s="169"/>
      <c r="Q17" s="170"/>
      <c r="R17" s="171"/>
      <c r="S17" s="172"/>
    </row>
    <row r="18" spans="1:19" ht="20.25" customHeight="1" x14ac:dyDescent="0.15">
      <c r="A18" s="314" t="s">
        <v>32</v>
      </c>
      <c r="B18" s="240" t="s">
        <v>33</v>
      </c>
      <c r="C18" s="240" t="s">
        <v>42</v>
      </c>
      <c r="D18" s="316" t="s">
        <v>34</v>
      </c>
      <c r="E18" s="316"/>
      <c r="F18" s="317"/>
      <c r="H18" s="167"/>
      <c r="I18" s="168"/>
      <c r="J18" s="169"/>
      <c r="K18" s="169"/>
      <c r="L18" s="169"/>
      <c r="M18" s="169"/>
      <c r="N18" s="169"/>
      <c r="O18" s="169"/>
      <c r="P18" s="169"/>
      <c r="Q18" s="170"/>
      <c r="R18" s="171"/>
      <c r="S18" s="172"/>
    </row>
    <row r="19" spans="1:19" ht="20.25" customHeight="1" x14ac:dyDescent="0.15">
      <c r="A19" s="315"/>
      <c r="B19" s="10" t="s">
        <v>329</v>
      </c>
      <c r="C19" s="10" t="s">
        <v>401</v>
      </c>
      <c r="D19" s="318" t="s">
        <v>380</v>
      </c>
      <c r="E19" s="319"/>
      <c r="F19" s="320"/>
      <c r="H19" s="167"/>
      <c r="I19" s="168"/>
      <c r="J19" s="169"/>
      <c r="K19" s="169"/>
      <c r="L19" s="169"/>
      <c r="M19" s="169"/>
      <c r="N19" s="169"/>
      <c r="O19" s="169"/>
      <c r="P19" s="169"/>
      <c r="Q19" s="170"/>
      <c r="R19" s="171"/>
      <c r="S19" s="172"/>
    </row>
    <row r="20" spans="1:19" ht="20.25" customHeight="1" x14ac:dyDescent="0.15">
      <c r="A20" s="96" t="s">
        <v>41</v>
      </c>
      <c r="B20" s="321" t="s">
        <v>223</v>
      </c>
      <c r="C20" s="322"/>
      <c r="D20" s="323"/>
      <c r="E20" s="323"/>
      <c r="F20" s="324"/>
      <c r="H20" s="167"/>
      <c r="I20" s="168"/>
      <c r="J20" s="169"/>
      <c r="K20" s="169"/>
      <c r="L20" s="169"/>
      <c r="M20" s="169"/>
      <c r="N20" s="169"/>
      <c r="O20" s="169"/>
      <c r="P20" s="169"/>
      <c r="Q20" s="170"/>
      <c r="R20" s="171"/>
      <c r="S20" s="172"/>
    </row>
    <row r="21" spans="1:19" ht="20.25" customHeight="1" x14ac:dyDescent="0.15">
      <c r="A21" s="96" t="s">
        <v>40</v>
      </c>
      <c r="B21" s="325" t="s">
        <v>396</v>
      </c>
      <c r="C21" s="323"/>
      <c r="D21" s="323"/>
      <c r="E21" s="323"/>
      <c r="F21" s="324"/>
      <c r="H21" s="167"/>
      <c r="I21" s="168"/>
      <c r="J21" s="169"/>
      <c r="K21" s="169"/>
      <c r="L21" s="169"/>
      <c r="M21" s="169"/>
      <c r="N21" s="169"/>
      <c r="O21" s="169"/>
      <c r="P21" s="169"/>
      <c r="Q21" s="170"/>
      <c r="R21" s="171"/>
      <c r="S21" s="172"/>
    </row>
    <row r="22" spans="1:19" ht="20.25" customHeight="1" thickBot="1" x14ac:dyDescent="0.2">
      <c r="A22" s="88" t="s">
        <v>35</v>
      </c>
      <c r="B22" s="312"/>
      <c r="C22" s="312"/>
      <c r="D22" s="312"/>
      <c r="E22" s="312"/>
      <c r="F22" s="313"/>
      <c r="H22" s="173"/>
      <c r="I22" s="174"/>
      <c r="J22" s="175"/>
      <c r="K22" s="175"/>
      <c r="L22" s="175"/>
      <c r="M22" s="175"/>
      <c r="N22" s="175"/>
      <c r="O22" s="175"/>
      <c r="P22" s="175"/>
      <c r="Q22" s="176"/>
      <c r="R22" s="177"/>
      <c r="S22" s="178"/>
    </row>
    <row r="23" spans="1:19" ht="20.25" customHeight="1" thickTop="1" x14ac:dyDescent="0.15">
      <c r="A23" s="87" t="s">
        <v>28</v>
      </c>
      <c r="B23" s="326" t="s">
        <v>319</v>
      </c>
      <c r="C23" s="327"/>
      <c r="D23" s="327"/>
      <c r="E23" s="327"/>
      <c r="F23" s="328"/>
      <c r="G23" s="160"/>
      <c r="H23" s="300" t="s">
        <v>319</v>
      </c>
      <c r="I23" s="301">
        <v>44243</v>
      </c>
      <c r="J23" s="302" t="s">
        <v>330</v>
      </c>
      <c r="K23" s="302" t="s">
        <v>223</v>
      </c>
      <c r="L23" s="302" t="s">
        <v>119</v>
      </c>
      <c r="M23" s="302" t="s">
        <v>413</v>
      </c>
      <c r="N23" s="302"/>
      <c r="O23" s="302" t="s">
        <v>402</v>
      </c>
      <c r="P23" s="302">
        <v>18238000</v>
      </c>
      <c r="Q23" s="303">
        <v>16863000</v>
      </c>
      <c r="R23" s="304">
        <v>0.92460796139927626</v>
      </c>
      <c r="S23" s="305" t="s">
        <v>381</v>
      </c>
    </row>
    <row r="24" spans="1:19" ht="20.25" customHeight="1" x14ac:dyDescent="0.15">
      <c r="A24" s="329" t="s">
        <v>36</v>
      </c>
      <c r="B24" s="332" t="s">
        <v>29</v>
      </c>
      <c r="C24" s="333" t="s">
        <v>77</v>
      </c>
      <c r="D24" s="238" t="s">
        <v>37</v>
      </c>
      <c r="E24" s="238" t="s">
        <v>30</v>
      </c>
      <c r="F24" s="239" t="s">
        <v>95</v>
      </c>
      <c r="H24" s="167"/>
      <c r="I24" s="168"/>
      <c r="J24" s="169"/>
      <c r="K24" s="169"/>
      <c r="L24" s="169"/>
      <c r="M24" s="169"/>
      <c r="N24" s="169"/>
      <c r="O24" s="169"/>
      <c r="P24" s="169"/>
      <c r="Q24" s="170"/>
      <c r="R24" s="171"/>
      <c r="S24" s="172"/>
    </row>
    <row r="25" spans="1:19" ht="20.25" customHeight="1" x14ac:dyDescent="0.15">
      <c r="A25" s="330"/>
      <c r="B25" s="332"/>
      <c r="C25" s="334"/>
      <c r="D25" s="238" t="s">
        <v>38</v>
      </c>
      <c r="E25" s="238" t="s">
        <v>31</v>
      </c>
      <c r="F25" s="239" t="s">
        <v>39</v>
      </c>
      <c r="H25" s="167"/>
      <c r="I25" s="168"/>
      <c r="J25" s="169"/>
      <c r="K25" s="169"/>
      <c r="L25" s="169"/>
      <c r="M25" s="169"/>
      <c r="N25" s="169"/>
      <c r="O25" s="169"/>
      <c r="P25" s="169"/>
      <c r="Q25" s="170"/>
      <c r="R25" s="171"/>
      <c r="S25" s="172"/>
    </row>
    <row r="26" spans="1:19" ht="20.25" customHeight="1" x14ac:dyDescent="0.15">
      <c r="A26" s="330"/>
      <c r="B26" s="335">
        <v>44243</v>
      </c>
      <c r="C26" s="336" t="s">
        <v>409</v>
      </c>
      <c r="D26" s="338">
        <v>18238000</v>
      </c>
      <c r="E26" s="338">
        <v>16863000</v>
      </c>
      <c r="F26" s="340">
        <v>0.92460796139927626</v>
      </c>
      <c r="H26" s="167"/>
      <c r="I26" s="168"/>
      <c r="J26" s="169"/>
      <c r="K26" s="169"/>
      <c r="L26" s="169"/>
      <c r="M26" s="169"/>
      <c r="N26" s="169"/>
      <c r="O26" s="169"/>
      <c r="P26" s="169"/>
      <c r="Q26" s="170"/>
      <c r="R26" s="171"/>
      <c r="S26" s="172"/>
    </row>
    <row r="27" spans="1:19" ht="20.25" customHeight="1" x14ac:dyDescent="0.15">
      <c r="A27" s="331"/>
      <c r="B27" s="335"/>
      <c r="C27" s="337"/>
      <c r="D27" s="339"/>
      <c r="E27" s="339"/>
      <c r="F27" s="340"/>
      <c r="H27" s="167"/>
      <c r="I27" s="168"/>
      <c r="J27" s="169"/>
      <c r="K27" s="169"/>
      <c r="L27" s="169"/>
      <c r="M27" s="169"/>
      <c r="N27" s="169"/>
      <c r="O27" s="169"/>
      <c r="P27" s="169"/>
      <c r="Q27" s="170"/>
      <c r="R27" s="171"/>
      <c r="S27" s="172"/>
    </row>
    <row r="28" spans="1:19" ht="20.25" customHeight="1" x14ac:dyDescent="0.15">
      <c r="A28" s="314" t="s">
        <v>32</v>
      </c>
      <c r="B28" s="240" t="s">
        <v>33</v>
      </c>
      <c r="C28" s="240" t="s">
        <v>42</v>
      </c>
      <c r="D28" s="316" t="s">
        <v>34</v>
      </c>
      <c r="E28" s="316"/>
      <c r="F28" s="317"/>
      <c r="H28" s="167"/>
      <c r="I28" s="168"/>
      <c r="J28" s="169"/>
      <c r="K28" s="169"/>
      <c r="L28" s="169"/>
      <c r="M28" s="169"/>
      <c r="N28" s="169"/>
      <c r="O28" s="169"/>
      <c r="P28" s="169"/>
      <c r="Q28" s="170"/>
      <c r="R28" s="171"/>
      <c r="S28" s="172"/>
    </row>
    <row r="29" spans="1:19" ht="20.25" customHeight="1" x14ac:dyDescent="0.15">
      <c r="A29" s="315"/>
      <c r="B29" s="10" t="s">
        <v>330</v>
      </c>
      <c r="C29" s="10" t="s">
        <v>402</v>
      </c>
      <c r="D29" s="318" t="s">
        <v>381</v>
      </c>
      <c r="E29" s="319"/>
      <c r="F29" s="320"/>
      <c r="H29" s="167"/>
      <c r="I29" s="168"/>
      <c r="J29" s="169"/>
      <c r="K29" s="169"/>
      <c r="L29" s="169"/>
      <c r="M29" s="169"/>
      <c r="N29" s="169"/>
      <c r="O29" s="169"/>
      <c r="P29" s="169"/>
      <c r="Q29" s="170"/>
      <c r="R29" s="171"/>
      <c r="S29" s="172"/>
    </row>
    <row r="30" spans="1:19" ht="20.25" customHeight="1" x14ac:dyDescent="0.15">
      <c r="A30" s="96" t="s">
        <v>41</v>
      </c>
      <c r="B30" s="321" t="s">
        <v>223</v>
      </c>
      <c r="C30" s="322"/>
      <c r="D30" s="323"/>
      <c r="E30" s="323"/>
      <c r="F30" s="324"/>
      <c r="H30" s="167"/>
      <c r="I30" s="168"/>
      <c r="J30" s="169"/>
      <c r="K30" s="169"/>
      <c r="L30" s="169"/>
      <c r="M30" s="169"/>
      <c r="N30" s="169"/>
      <c r="O30" s="169"/>
      <c r="P30" s="169"/>
      <c r="Q30" s="170"/>
      <c r="R30" s="171"/>
      <c r="S30" s="172"/>
    </row>
    <row r="31" spans="1:19" ht="20.25" customHeight="1" x14ac:dyDescent="0.15">
      <c r="A31" s="96" t="s">
        <v>40</v>
      </c>
      <c r="B31" s="325" t="s">
        <v>119</v>
      </c>
      <c r="C31" s="323"/>
      <c r="D31" s="323"/>
      <c r="E31" s="323"/>
      <c r="F31" s="324"/>
      <c r="H31" s="167"/>
      <c r="I31" s="168"/>
      <c r="J31" s="169"/>
      <c r="K31" s="169"/>
      <c r="L31" s="169"/>
      <c r="M31" s="169"/>
      <c r="N31" s="169"/>
      <c r="O31" s="169"/>
      <c r="P31" s="169"/>
      <c r="Q31" s="170"/>
      <c r="R31" s="171"/>
      <c r="S31" s="172"/>
    </row>
    <row r="32" spans="1:19" ht="20.25" customHeight="1" thickBot="1" x14ac:dyDescent="0.2">
      <c r="A32" s="88" t="s">
        <v>35</v>
      </c>
      <c r="B32" s="312"/>
      <c r="C32" s="312"/>
      <c r="D32" s="312"/>
      <c r="E32" s="312"/>
      <c r="F32" s="313"/>
      <c r="H32" s="173"/>
      <c r="I32" s="174"/>
      <c r="J32" s="175"/>
      <c r="K32" s="175"/>
      <c r="L32" s="175"/>
      <c r="M32" s="175"/>
      <c r="N32" s="175"/>
      <c r="O32" s="175"/>
      <c r="P32" s="175"/>
      <c r="Q32" s="176"/>
      <c r="R32" s="177"/>
      <c r="S32" s="178"/>
    </row>
    <row r="33" spans="1:19" ht="20.25" customHeight="1" thickTop="1" x14ac:dyDescent="0.15">
      <c r="A33" s="87" t="s">
        <v>28</v>
      </c>
      <c r="B33" s="326" t="s">
        <v>320</v>
      </c>
      <c r="C33" s="327"/>
      <c r="D33" s="327"/>
      <c r="E33" s="327"/>
      <c r="F33" s="328"/>
      <c r="G33" s="160"/>
      <c r="H33" s="300" t="s">
        <v>320</v>
      </c>
      <c r="I33" s="301" t="s">
        <v>324</v>
      </c>
      <c r="J33" s="302" t="s">
        <v>121</v>
      </c>
      <c r="K33" s="302" t="s">
        <v>223</v>
      </c>
      <c r="L33" s="302" t="s">
        <v>397</v>
      </c>
      <c r="M33" s="302" t="s">
        <v>372</v>
      </c>
      <c r="N33" s="302"/>
      <c r="O33" s="302" t="s">
        <v>403</v>
      </c>
      <c r="P33" s="302">
        <v>2400000</v>
      </c>
      <c r="Q33" s="303">
        <v>2072400</v>
      </c>
      <c r="R33" s="304">
        <v>0.86350000000000005</v>
      </c>
      <c r="S33" s="305" t="s">
        <v>382</v>
      </c>
    </row>
    <row r="34" spans="1:19" ht="20.25" customHeight="1" x14ac:dyDescent="0.15">
      <c r="A34" s="329" t="s">
        <v>36</v>
      </c>
      <c r="B34" s="332" t="s">
        <v>29</v>
      </c>
      <c r="C34" s="333" t="s">
        <v>77</v>
      </c>
      <c r="D34" s="238" t="s">
        <v>37</v>
      </c>
      <c r="E34" s="238" t="s">
        <v>30</v>
      </c>
      <c r="F34" s="239" t="s">
        <v>95</v>
      </c>
      <c r="H34" s="167"/>
      <c r="I34" s="168"/>
      <c r="J34" s="169"/>
      <c r="K34" s="169"/>
      <c r="L34" s="169"/>
      <c r="M34" s="169"/>
      <c r="N34" s="169"/>
      <c r="O34" s="169"/>
      <c r="P34" s="169"/>
      <c r="Q34" s="170"/>
      <c r="R34" s="171"/>
      <c r="S34" s="172"/>
    </row>
    <row r="35" spans="1:19" ht="20.25" customHeight="1" x14ac:dyDescent="0.15">
      <c r="A35" s="330"/>
      <c r="B35" s="332"/>
      <c r="C35" s="334"/>
      <c r="D35" s="238" t="s">
        <v>38</v>
      </c>
      <c r="E35" s="238" t="s">
        <v>31</v>
      </c>
      <c r="F35" s="239" t="s">
        <v>39</v>
      </c>
      <c r="H35" s="167"/>
      <c r="I35" s="168"/>
      <c r="J35" s="169"/>
      <c r="K35" s="169"/>
      <c r="L35" s="169"/>
      <c r="M35" s="169"/>
      <c r="N35" s="169"/>
      <c r="O35" s="169"/>
      <c r="P35" s="169"/>
      <c r="Q35" s="170"/>
      <c r="R35" s="171"/>
      <c r="S35" s="172"/>
    </row>
    <row r="36" spans="1:19" ht="20.25" customHeight="1" x14ac:dyDescent="0.15">
      <c r="A36" s="330"/>
      <c r="B36" s="335" t="s">
        <v>324</v>
      </c>
      <c r="C36" s="336" t="s">
        <v>372</v>
      </c>
      <c r="D36" s="338">
        <v>2400000</v>
      </c>
      <c r="E36" s="338">
        <v>2072400</v>
      </c>
      <c r="F36" s="340">
        <v>0.86350000000000005</v>
      </c>
      <c r="H36" s="167"/>
      <c r="I36" s="168"/>
      <c r="J36" s="169"/>
      <c r="K36" s="169"/>
      <c r="L36" s="169"/>
      <c r="M36" s="169"/>
      <c r="N36" s="169"/>
      <c r="O36" s="169"/>
      <c r="P36" s="169"/>
      <c r="Q36" s="170"/>
      <c r="R36" s="171"/>
      <c r="S36" s="172"/>
    </row>
    <row r="37" spans="1:19" ht="20.25" customHeight="1" x14ac:dyDescent="0.15">
      <c r="A37" s="331"/>
      <c r="B37" s="335"/>
      <c r="C37" s="337"/>
      <c r="D37" s="339"/>
      <c r="E37" s="339"/>
      <c r="F37" s="340"/>
      <c r="H37" s="167"/>
      <c r="I37" s="168"/>
      <c r="J37" s="169"/>
      <c r="K37" s="169"/>
      <c r="L37" s="169"/>
      <c r="M37" s="169"/>
      <c r="N37" s="169"/>
      <c r="O37" s="169"/>
      <c r="P37" s="169"/>
      <c r="Q37" s="170"/>
      <c r="R37" s="171"/>
      <c r="S37" s="172"/>
    </row>
    <row r="38" spans="1:19" ht="20.25" customHeight="1" x14ac:dyDescent="0.15">
      <c r="A38" s="314" t="s">
        <v>32</v>
      </c>
      <c r="B38" s="240" t="s">
        <v>33</v>
      </c>
      <c r="C38" s="240" t="s">
        <v>42</v>
      </c>
      <c r="D38" s="316" t="s">
        <v>34</v>
      </c>
      <c r="E38" s="316"/>
      <c r="F38" s="317"/>
      <c r="H38" s="167"/>
      <c r="I38" s="168"/>
      <c r="J38" s="169"/>
      <c r="K38" s="169"/>
      <c r="L38" s="169"/>
      <c r="M38" s="169"/>
      <c r="N38" s="169"/>
      <c r="O38" s="169"/>
      <c r="P38" s="169"/>
      <c r="Q38" s="170"/>
      <c r="R38" s="171"/>
      <c r="S38" s="172"/>
    </row>
    <row r="39" spans="1:19" ht="20.25" customHeight="1" x14ac:dyDescent="0.15">
      <c r="A39" s="315"/>
      <c r="B39" s="10" t="s">
        <v>121</v>
      </c>
      <c r="C39" s="10" t="s">
        <v>403</v>
      </c>
      <c r="D39" s="318" t="s">
        <v>382</v>
      </c>
      <c r="E39" s="319"/>
      <c r="F39" s="320"/>
      <c r="H39" s="167"/>
      <c r="I39" s="168"/>
      <c r="J39" s="169"/>
      <c r="K39" s="169"/>
      <c r="L39" s="169"/>
      <c r="M39" s="169"/>
      <c r="N39" s="169"/>
      <c r="O39" s="169"/>
      <c r="P39" s="169"/>
      <c r="Q39" s="170"/>
      <c r="R39" s="171"/>
      <c r="S39" s="172"/>
    </row>
    <row r="40" spans="1:19" ht="20.25" customHeight="1" x14ac:dyDescent="0.15">
      <c r="A40" s="96" t="s">
        <v>41</v>
      </c>
      <c r="B40" s="321" t="s">
        <v>223</v>
      </c>
      <c r="C40" s="322"/>
      <c r="D40" s="323"/>
      <c r="E40" s="323"/>
      <c r="F40" s="324"/>
      <c r="H40" s="167"/>
      <c r="I40" s="168"/>
      <c r="J40" s="169"/>
      <c r="K40" s="169"/>
      <c r="L40" s="169"/>
      <c r="M40" s="169"/>
      <c r="N40" s="169"/>
      <c r="O40" s="169"/>
      <c r="P40" s="169"/>
      <c r="Q40" s="170"/>
      <c r="R40" s="171"/>
      <c r="S40" s="172"/>
    </row>
    <row r="41" spans="1:19" ht="20.25" customHeight="1" x14ac:dyDescent="0.15">
      <c r="A41" s="96" t="s">
        <v>40</v>
      </c>
      <c r="B41" s="325" t="s">
        <v>397</v>
      </c>
      <c r="C41" s="323"/>
      <c r="D41" s="323"/>
      <c r="E41" s="323"/>
      <c r="F41" s="324"/>
      <c r="H41" s="167"/>
      <c r="I41" s="168"/>
      <c r="J41" s="169"/>
      <c r="K41" s="169"/>
      <c r="L41" s="169"/>
      <c r="M41" s="169"/>
      <c r="N41" s="169"/>
      <c r="O41" s="169"/>
      <c r="P41" s="169"/>
      <c r="Q41" s="170"/>
      <c r="R41" s="171"/>
      <c r="S41" s="172"/>
    </row>
    <row r="42" spans="1:19" ht="20.25" customHeight="1" thickBot="1" x14ac:dyDescent="0.2">
      <c r="A42" s="88" t="s">
        <v>35</v>
      </c>
      <c r="B42" s="312"/>
      <c r="C42" s="312"/>
      <c r="D42" s="312"/>
      <c r="E42" s="312"/>
      <c r="F42" s="313"/>
      <c r="H42" s="173"/>
      <c r="I42" s="174"/>
      <c r="J42" s="175"/>
      <c r="K42" s="175"/>
      <c r="L42" s="175"/>
      <c r="M42" s="175"/>
      <c r="N42" s="175"/>
      <c r="O42" s="175"/>
      <c r="P42" s="175"/>
      <c r="Q42" s="176"/>
      <c r="R42" s="177"/>
      <c r="S42" s="178"/>
    </row>
    <row r="43" spans="1:19" ht="20.25" customHeight="1" thickTop="1" x14ac:dyDescent="0.15">
      <c r="A43" s="87" t="s">
        <v>28</v>
      </c>
      <c r="B43" s="326" t="s">
        <v>321</v>
      </c>
      <c r="C43" s="327"/>
      <c r="D43" s="327"/>
      <c r="E43" s="327"/>
      <c r="F43" s="328"/>
      <c r="H43" s="300" t="s">
        <v>321</v>
      </c>
      <c r="I43" s="301">
        <v>44252</v>
      </c>
      <c r="J43" s="302" t="s">
        <v>331</v>
      </c>
      <c r="K43" s="302" t="s">
        <v>223</v>
      </c>
      <c r="L43" s="302" t="s">
        <v>119</v>
      </c>
      <c r="M43" s="302" t="s">
        <v>373</v>
      </c>
      <c r="N43" s="302"/>
      <c r="O43" s="302" t="s">
        <v>404</v>
      </c>
      <c r="P43" s="302">
        <v>4050000</v>
      </c>
      <c r="Q43" s="303">
        <v>3690000</v>
      </c>
      <c r="R43" s="304">
        <v>0.91111111111111109</v>
      </c>
      <c r="S43" s="305" t="s">
        <v>383</v>
      </c>
    </row>
    <row r="44" spans="1:19" ht="20.25" customHeight="1" x14ac:dyDescent="0.15">
      <c r="A44" s="329" t="s">
        <v>36</v>
      </c>
      <c r="B44" s="332" t="s">
        <v>29</v>
      </c>
      <c r="C44" s="333" t="s">
        <v>77</v>
      </c>
      <c r="D44" s="238" t="s">
        <v>37</v>
      </c>
      <c r="E44" s="238" t="s">
        <v>30</v>
      </c>
      <c r="F44" s="239" t="s">
        <v>95</v>
      </c>
      <c r="H44" s="167"/>
      <c r="I44" s="168"/>
      <c r="J44" s="169"/>
      <c r="K44" s="169"/>
      <c r="L44" s="169"/>
      <c r="M44" s="169"/>
      <c r="N44" s="169"/>
      <c r="O44" s="169"/>
      <c r="P44" s="169"/>
      <c r="Q44" s="170"/>
      <c r="R44" s="171"/>
      <c r="S44" s="172"/>
    </row>
    <row r="45" spans="1:19" ht="20.25" customHeight="1" x14ac:dyDescent="0.15">
      <c r="A45" s="330"/>
      <c r="B45" s="332"/>
      <c r="C45" s="334"/>
      <c r="D45" s="238" t="s">
        <v>38</v>
      </c>
      <c r="E45" s="238" t="s">
        <v>31</v>
      </c>
      <c r="F45" s="239" t="s">
        <v>39</v>
      </c>
      <c r="H45" s="167"/>
      <c r="I45" s="168"/>
      <c r="J45" s="169"/>
      <c r="K45" s="169"/>
      <c r="L45" s="169"/>
      <c r="M45" s="169"/>
      <c r="N45" s="169"/>
      <c r="O45" s="169"/>
      <c r="P45" s="169"/>
      <c r="Q45" s="170"/>
      <c r="R45" s="171"/>
      <c r="S45" s="172"/>
    </row>
    <row r="46" spans="1:19" ht="20.25" customHeight="1" x14ac:dyDescent="0.15">
      <c r="A46" s="330"/>
      <c r="B46" s="335">
        <v>44252</v>
      </c>
      <c r="C46" s="336" t="s">
        <v>373</v>
      </c>
      <c r="D46" s="338">
        <v>4050000</v>
      </c>
      <c r="E46" s="338">
        <v>3690000</v>
      </c>
      <c r="F46" s="340">
        <v>0.91111111111111109</v>
      </c>
      <c r="H46" s="167"/>
      <c r="I46" s="168"/>
      <c r="J46" s="169"/>
      <c r="K46" s="169"/>
      <c r="L46" s="169"/>
      <c r="M46" s="169"/>
      <c r="N46" s="169"/>
      <c r="O46" s="169"/>
      <c r="P46" s="169"/>
      <c r="Q46" s="170"/>
      <c r="R46" s="171"/>
      <c r="S46" s="172"/>
    </row>
    <row r="47" spans="1:19" ht="20.25" customHeight="1" x14ac:dyDescent="0.15">
      <c r="A47" s="331"/>
      <c r="B47" s="335"/>
      <c r="C47" s="337"/>
      <c r="D47" s="339"/>
      <c r="E47" s="339"/>
      <c r="F47" s="340"/>
      <c r="H47" s="167"/>
      <c r="I47" s="168"/>
      <c r="J47" s="169"/>
      <c r="K47" s="169"/>
      <c r="L47" s="169"/>
      <c r="M47" s="169"/>
      <c r="N47" s="169"/>
      <c r="O47" s="169"/>
      <c r="P47" s="169"/>
      <c r="Q47" s="170"/>
      <c r="R47" s="171"/>
      <c r="S47" s="172"/>
    </row>
    <row r="48" spans="1:19" ht="20.25" customHeight="1" x14ac:dyDescent="0.15">
      <c r="A48" s="314" t="s">
        <v>32</v>
      </c>
      <c r="B48" s="240" t="s">
        <v>33</v>
      </c>
      <c r="C48" s="240" t="s">
        <v>42</v>
      </c>
      <c r="D48" s="316" t="s">
        <v>34</v>
      </c>
      <c r="E48" s="316"/>
      <c r="F48" s="317"/>
      <c r="H48" s="167"/>
      <c r="I48" s="168"/>
      <c r="J48" s="169"/>
      <c r="K48" s="169"/>
      <c r="L48" s="169"/>
      <c r="M48" s="169"/>
      <c r="N48" s="169"/>
      <c r="O48" s="169"/>
      <c r="P48" s="169"/>
      <c r="Q48" s="170"/>
      <c r="R48" s="171"/>
      <c r="S48" s="172"/>
    </row>
    <row r="49" spans="1:19" ht="20.25" customHeight="1" x14ac:dyDescent="0.15">
      <c r="A49" s="315"/>
      <c r="B49" s="10" t="s">
        <v>331</v>
      </c>
      <c r="C49" s="10" t="s">
        <v>404</v>
      </c>
      <c r="D49" s="318" t="s">
        <v>383</v>
      </c>
      <c r="E49" s="319"/>
      <c r="F49" s="320"/>
      <c r="H49" s="167"/>
      <c r="I49" s="168"/>
      <c r="J49" s="169"/>
      <c r="K49" s="169"/>
      <c r="L49" s="169"/>
      <c r="M49" s="169"/>
      <c r="N49" s="169"/>
      <c r="O49" s="169"/>
      <c r="P49" s="169"/>
      <c r="Q49" s="170"/>
      <c r="R49" s="171"/>
      <c r="S49" s="172"/>
    </row>
    <row r="50" spans="1:19" ht="20.25" customHeight="1" x14ac:dyDescent="0.15">
      <c r="A50" s="96" t="s">
        <v>41</v>
      </c>
      <c r="B50" s="321" t="s">
        <v>223</v>
      </c>
      <c r="C50" s="322"/>
      <c r="D50" s="323"/>
      <c r="E50" s="323"/>
      <c r="F50" s="324"/>
      <c r="H50" s="167"/>
      <c r="I50" s="168"/>
      <c r="J50" s="169"/>
      <c r="K50" s="169"/>
      <c r="L50" s="169"/>
      <c r="M50" s="169"/>
      <c r="N50" s="169"/>
      <c r="O50" s="169"/>
      <c r="P50" s="169"/>
      <c r="Q50" s="170"/>
      <c r="R50" s="171"/>
      <c r="S50" s="172"/>
    </row>
    <row r="51" spans="1:19" ht="20.25" customHeight="1" x14ac:dyDescent="0.15">
      <c r="A51" s="96" t="s">
        <v>40</v>
      </c>
      <c r="B51" s="325" t="s">
        <v>119</v>
      </c>
      <c r="C51" s="323"/>
      <c r="D51" s="323"/>
      <c r="E51" s="323"/>
      <c r="F51" s="324"/>
      <c r="H51" s="167"/>
      <c r="I51" s="168"/>
      <c r="J51" s="169"/>
      <c r="K51" s="169"/>
      <c r="L51" s="169"/>
      <c r="M51" s="169"/>
      <c r="N51" s="169"/>
      <c r="O51" s="169"/>
      <c r="P51" s="169"/>
      <c r="Q51" s="170"/>
      <c r="R51" s="171"/>
      <c r="S51" s="172"/>
    </row>
    <row r="52" spans="1:19" ht="20.25" customHeight="1" thickBot="1" x14ac:dyDescent="0.2">
      <c r="A52" s="88" t="s">
        <v>35</v>
      </c>
      <c r="B52" s="312"/>
      <c r="C52" s="312"/>
      <c r="D52" s="312"/>
      <c r="E52" s="312"/>
      <c r="F52" s="313"/>
      <c r="H52" s="173"/>
      <c r="I52" s="174"/>
      <c r="J52" s="175"/>
      <c r="K52" s="175"/>
      <c r="L52" s="175"/>
      <c r="M52" s="175"/>
      <c r="N52" s="175"/>
      <c r="O52" s="175"/>
      <c r="P52" s="175"/>
      <c r="Q52" s="176"/>
      <c r="R52" s="177"/>
      <c r="S52" s="178"/>
    </row>
    <row r="53" spans="1:19" ht="20.25" customHeight="1" thickTop="1" x14ac:dyDescent="0.15">
      <c r="A53" s="87" t="s">
        <v>28</v>
      </c>
      <c r="B53" s="326" t="s">
        <v>111</v>
      </c>
      <c r="C53" s="327"/>
      <c r="D53" s="327"/>
      <c r="E53" s="327"/>
      <c r="F53" s="328"/>
      <c r="H53" s="300" t="s">
        <v>111</v>
      </c>
      <c r="I53" s="301" t="s">
        <v>325</v>
      </c>
      <c r="J53" s="302" t="s">
        <v>332</v>
      </c>
      <c r="K53" s="302" t="s">
        <v>223</v>
      </c>
      <c r="L53" s="302" t="s">
        <v>108</v>
      </c>
      <c r="M53" s="302" t="s">
        <v>374</v>
      </c>
      <c r="N53" s="302"/>
      <c r="O53" s="302" t="s">
        <v>405</v>
      </c>
      <c r="P53" s="302">
        <v>10000000</v>
      </c>
      <c r="Q53" s="303">
        <v>9600000</v>
      </c>
      <c r="R53" s="304">
        <v>0.96</v>
      </c>
      <c r="S53" s="305" t="s">
        <v>384</v>
      </c>
    </row>
    <row r="54" spans="1:19" ht="20.25" customHeight="1" x14ac:dyDescent="0.15">
      <c r="A54" s="329" t="s">
        <v>36</v>
      </c>
      <c r="B54" s="332" t="s">
        <v>29</v>
      </c>
      <c r="C54" s="333" t="s">
        <v>77</v>
      </c>
      <c r="D54" s="238" t="s">
        <v>37</v>
      </c>
      <c r="E54" s="238" t="s">
        <v>30</v>
      </c>
      <c r="F54" s="239" t="s">
        <v>95</v>
      </c>
      <c r="H54" s="167"/>
      <c r="I54" s="168"/>
      <c r="J54" s="169"/>
      <c r="K54" s="169"/>
      <c r="L54" s="169"/>
      <c r="M54" s="169"/>
      <c r="N54" s="169"/>
      <c r="O54" s="169"/>
      <c r="P54" s="169"/>
      <c r="Q54" s="170"/>
      <c r="R54" s="171"/>
      <c r="S54" s="172"/>
    </row>
    <row r="55" spans="1:19" ht="20.25" customHeight="1" x14ac:dyDescent="0.15">
      <c r="A55" s="330"/>
      <c r="B55" s="332"/>
      <c r="C55" s="334"/>
      <c r="D55" s="238" t="s">
        <v>38</v>
      </c>
      <c r="E55" s="238" t="s">
        <v>31</v>
      </c>
      <c r="F55" s="239" t="s">
        <v>39</v>
      </c>
      <c r="H55" s="167"/>
      <c r="I55" s="168"/>
      <c r="J55" s="169"/>
      <c r="K55" s="169"/>
      <c r="L55" s="169"/>
      <c r="M55" s="169"/>
      <c r="N55" s="169"/>
      <c r="O55" s="169"/>
      <c r="P55" s="169"/>
      <c r="Q55" s="170"/>
      <c r="R55" s="171"/>
      <c r="S55" s="172"/>
    </row>
    <row r="56" spans="1:19" ht="20.25" customHeight="1" x14ac:dyDescent="0.15">
      <c r="A56" s="330"/>
      <c r="B56" s="335" t="s">
        <v>325</v>
      </c>
      <c r="C56" s="336" t="s">
        <v>374</v>
      </c>
      <c r="D56" s="338">
        <v>10000000</v>
      </c>
      <c r="E56" s="338">
        <v>9600000</v>
      </c>
      <c r="F56" s="340">
        <v>0.96</v>
      </c>
      <c r="H56" s="167"/>
      <c r="I56" s="168"/>
      <c r="J56" s="169"/>
      <c r="K56" s="169"/>
      <c r="L56" s="169"/>
      <c r="M56" s="169"/>
      <c r="N56" s="169"/>
      <c r="O56" s="169"/>
      <c r="P56" s="169"/>
      <c r="Q56" s="170"/>
      <c r="R56" s="171"/>
      <c r="S56" s="172"/>
    </row>
    <row r="57" spans="1:19" ht="20.25" customHeight="1" x14ac:dyDescent="0.15">
      <c r="A57" s="331"/>
      <c r="B57" s="335"/>
      <c r="C57" s="337"/>
      <c r="D57" s="339"/>
      <c r="E57" s="339"/>
      <c r="F57" s="340"/>
      <c r="H57" s="167"/>
      <c r="I57" s="168"/>
      <c r="J57" s="169"/>
      <c r="K57" s="169"/>
      <c r="L57" s="169"/>
      <c r="M57" s="169"/>
      <c r="N57" s="169"/>
      <c r="O57" s="169"/>
      <c r="P57" s="169"/>
      <c r="Q57" s="170"/>
      <c r="R57" s="171"/>
      <c r="S57" s="172"/>
    </row>
    <row r="58" spans="1:19" ht="20.25" customHeight="1" x14ac:dyDescent="0.15">
      <c r="A58" s="314" t="s">
        <v>32</v>
      </c>
      <c r="B58" s="240" t="s">
        <v>33</v>
      </c>
      <c r="C58" s="240" t="s">
        <v>42</v>
      </c>
      <c r="D58" s="316" t="s">
        <v>34</v>
      </c>
      <c r="E58" s="316"/>
      <c r="F58" s="317"/>
      <c r="H58" s="167"/>
      <c r="I58" s="168"/>
      <c r="J58" s="169"/>
      <c r="K58" s="169"/>
      <c r="L58" s="169"/>
      <c r="M58" s="169"/>
      <c r="N58" s="169"/>
      <c r="O58" s="169"/>
      <c r="P58" s="169"/>
      <c r="Q58" s="170"/>
      <c r="R58" s="171"/>
      <c r="S58" s="172"/>
    </row>
    <row r="59" spans="1:19" ht="20.25" customHeight="1" x14ac:dyDescent="0.15">
      <c r="A59" s="315"/>
      <c r="B59" s="10" t="s">
        <v>332</v>
      </c>
      <c r="C59" s="10" t="s">
        <v>405</v>
      </c>
      <c r="D59" s="318" t="s">
        <v>384</v>
      </c>
      <c r="E59" s="319"/>
      <c r="F59" s="320"/>
      <c r="H59" s="167"/>
      <c r="I59" s="168"/>
      <c r="J59" s="169"/>
      <c r="K59" s="169"/>
      <c r="L59" s="169"/>
      <c r="M59" s="169"/>
      <c r="N59" s="169"/>
      <c r="O59" s="169"/>
      <c r="P59" s="169"/>
      <c r="Q59" s="170"/>
      <c r="R59" s="171"/>
      <c r="S59" s="172"/>
    </row>
    <row r="60" spans="1:19" ht="20.25" customHeight="1" x14ac:dyDescent="0.15">
      <c r="A60" s="96" t="s">
        <v>41</v>
      </c>
      <c r="B60" s="321" t="s">
        <v>223</v>
      </c>
      <c r="C60" s="322"/>
      <c r="D60" s="323"/>
      <c r="E60" s="323"/>
      <c r="F60" s="324"/>
      <c r="H60" s="167"/>
      <c r="I60" s="168"/>
      <c r="J60" s="169"/>
      <c r="K60" s="169"/>
      <c r="L60" s="169"/>
      <c r="M60" s="169"/>
      <c r="N60" s="169"/>
      <c r="O60" s="169"/>
      <c r="P60" s="169"/>
      <c r="Q60" s="170"/>
      <c r="R60" s="171"/>
      <c r="S60" s="172"/>
    </row>
    <row r="61" spans="1:19" ht="20.25" customHeight="1" x14ac:dyDescent="0.15">
      <c r="A61" s="96" t="s">
        <v>40</v>
      </c>
      <c r="B61" s="325" t="s">
        <v>108</v>
      </c>
      <c r="C61" s="323"/>
      <c r="D61" s="323"/>
      <c r="E61" s="323"/>
      <c r="F61" s="324"/>
      <c r="H61" s="167"/>
      <c r="I61" s="168"/>
      <c r="J61" s="169"/>
      <c r="K61" s="169"/>
      <c r="L61" s="169"/>
      <c r="M61" s="169"/>
      <c r="N61" s="169"/>
      <c r="O61" s="169"/>
      <c r="P61" s="169"/>
      <c r="Q61" s="170"/>
      <c r="R61" s="171"/>
      <c r="S61" s="172"/>
    </row>
    <row r="62" spans="1:19" ht="20.25" customHeight="1" thickBot="1" x14ac:dyDescent="0.2">
      <c r="A62" s="88" t="s">
        <v>35</v>
      </c>
      <c r="B62" s="312"/>
      <c r="C62" s="312"/>
      <c r="D62" s="312"/>
      <c r="E62" s="312"/>
      <c r="F62" s="313"/>
      <c r="H62" s="173"/>
      <c r="I62" s="174"/>
      <c r="J62" s="175"/>
      <c r="K62" s="175"/>
      <c r="L62" s="175"/>
      <c r="M62" s="175"/>
      <c r="N62" s="175"/>
      <c r="O62" s="175"/>
      <c r="P62" s="175"/>
      <c r="Q62" s="176"/>
      <c r="R62" s="177"/>
      <c r="S62" s="178"/>
    </row>
    <row r="63" spans="1:19" ht="20.25" customHeight="1" thickTop="1" x14ac:dyDescent="0.15">
      <c r="A63" s="87" t="s">
        <v>28</v>
      </c>
      <c r="B63" s="326" t="s">
        <v>435</v>
      </c>
      <c r="C63" s="327"/>
      <c r="D63" s="327"/>
      <c r="E63" s="327"/>
      <c r="F63" s="328"/>
      <c r="H63" s="300" t="s">
        <v>111</v>
      </c>
      <c r="I63" s="301" t="s">
        <v>325</v>
      </c>
      <c r="J63" s="302" t="s">
        <v>332</v>
      </c>
      <c r="K63" s="302" t="s">
        <v>223</v>
      </c>
      <c r="L63" s="302" t="s">
        <v>108</v>
      </c>
      <c r="M63" s="302" t="s">
        <v>374</v>
      </c>
      <c r="N63" s="302"/>
      <c r="O63" s="302" t="s">
        <v>405</v>
      </c>
      <c r="P63" s="302">
        <v>10000000</v>
      </c>
      <c r="Q63" s="303">
        <v>9600000</v>
      </c>
      <c r="R63" s="304">
        <v>0.96</v>
      </c>
      <c r="S63" s="305" t="s">
        <v>384</v>
      </c>
    </row>
    <row r="64" spans="1:19" ht="20.25" customHeight="1" x14ac:dyDescent="0.15">
      <c r="A64" s="329" t="s">
        <v>36</v>
      </c>
      <c r="B64" s="332" t="s">
        <v>29</v>
      </c>
      <c r="C64" s="333" t="s">
        <v>77</v>
      </c>
      <c r="D64" s="248" t="s">
        <v>37</v>
      </c>
      <c r="E64" s="248" t="s">
        <v>30</v>
      </c>
      <c r="F64" s="249" t="s">
        <v>95</v>
      </c>
      <c r="H64" s="167"/>
      <c r="I64" s="168"/>
      <c r="J64" s="169"/>
      <c r="K64" s="169"/>
      <c r="L64" s="169"/>
      <c r="M64" s="169"/>
      <c r="N64" s="169"/>
      <c r="O64" s="169"/>
      <c r="P64" s="169"/>
      <c r="Q64" s="170"/>
      <c r="R64" s="171"/>
      <c r="S64" s="172"/>
    </row>
    <row r="65" spans="1:19" ht="20.25" customHeight="1" x14ac:dyDescent="0.15">
      <c r="A65" s="330"/>
      <c r="B65" s="332"/>
      <c r="C65" s="334"/>
      <c r="D65" s="248" t="s">
        <v>38</v>
      </c>
      <c r="E65" s="248" t="s">
        <v>31</v>
      </c>
      <c r="F65" s="249" t="s">
        <v>39</v>
      </c>
      <c r="H65" s="167"/>
      <c r="I65" s="168"/>
      <c r="J65" s="169"/>
      <c r="K65" s="169"/>
      <c r="L65" s="169"/>
      <c r="M65" s="169"/>
      <c r="N65" s="169"/>
      <c r="O65" s="169"/>
      <c r="P65" s="169"/>
      <c r="Q65" s="170"/>
      <c r="R65" s="171"/>
      <c r="S65" s="172"/>
    </row>
    <row r="66" spans="1:19" ht="20.25" customHeight="1" x14ac:dyDescent="0.15">
      <c r="A66" s="330"/>
      <c r="B66" s="335">
        <v>44020</v>
      </c>
      <c r="C66" s="336" t="s">
        <v>431</v>
      </c>
      <c r="D66" s="338">
        <v>1173000</v>
      </c>
      <c r="E66" s="338">
        <v>1172290</v>
      </c>
      <c r="F66" s="340">
        <v>0.99939471440750216</v>
      </c>
      <c r="H66" s="167"/>
      <c r="I66" s="168"/>
      <c r="J66" s="169"/>
      <c r="K66" s="169"/>
      <c r="L66" s="169"/>
      <c r="M66" s="169"/>
      <c r="N66" s="169"/>
      <c r="O66" s="169"/>
      <c r="P66" s="169"/>
      <c r="Q66" s="170"/>
      <c r="R66" s="171"/>
      <c r="S66" s="172"/>
    </row>
    <row r="67" spans="1:19" ht="20.25" customHeight="1" x14ac:dyDescent="0.15">
      <c r="A67" s="331"/>
      <c r="B67" s="335"/>
      <c r="C67" s="337"/>
      <c r="D67" s="339"/>
      <c r="E67" s="339"/>
      <c r="F67" s="340"/>
      <c r="H67" s="167"/>
      <c r="I67" s="168"/>
      <c r="J67" s="169"/>
      <c r="K67" s="169"/>
      <c r="L67" s="169"/>
      <c r="M67" s="169"/>
      <c r="N67" s="169"/>
      <c r="O67" s="169"/>
      <c r="P67" s="169"/>
      <c r="Q67" s="170"/>
      <c r="R67" s="171"/>
      <c r="S67" s="172"/>
    </row>
    <row r="68" spans="1:19" ht="20.25" customHeight="1" x14ac:dyDescent="0.15">
      <c r="A68" s="314" t="s">
        <v>32</v>
      </c>
      <c r="B68" s="247" t="s">
        <v>33</v>
      </c>
      <c r="C68" s="247" t="s">
        <v>42</v>
      </c>
      <c r="D68" s="316" t="s">
        <v>34</v>
      </c>
      <c r="E68" s="316"/>
      <c r="F68" s="317"/>
      <c r="H68" s="167"/>
      <c r="I68" s="168"/>
      <c r="J68" s="169"/>
      <c r="K68" s="169"/>
      <c r="L68" s="169"/>
      <c r="M68" s="169"/>
      <c r="N68" s="169"/>
      <c r="O68" s="169"/>
      <c r="P68" s="169"/>
      <c r="Q68" s="170"/>
      <c r="R68" s="171"/>
      <c r="S68" s="172"/>
    </row>
    <row r="69" spans="1:19" ht="20.25" customHeight="1" x14ac:dyDescent="0.15">
      <c r="A69" s="315"/>
      <c r="B69" s="10" t="s">
        <v>426</v>
      </c>
      <c r="C69" s="10"/>
      <c r="D69" s="318" t="s">
        <v>427</v>
      </c>
      <c r="E69" s="319"/>
      <c r="F69" s="320"/>
      <c r="H69" s="167"/>
      <c r="I69" s="168"/>
      <c r="J69" s="169"/>
      <c r="K69" s="169"/>
      <c r="L69" s="169"/>
      <c r="M69" s="169"/>
      <c r="N69" s="169"/>
      <c r="O69" s="169"/>
      <c r="P69" s="169"/>
      <c r="Q69" s="170"/>
      <c r="R69" s="171"/>
      <c r="S69" s="172"/>
    </row>
    <row r="70" spans="1:19" ht="20.25" customHeight="1" x14ac:dyDescent="0.15">
      <c r="A70" s="96" t="s">
        <v>41</v>
      </c>
      <c r="B70" s="321" t="s">
        <v>443</v>
      </c>
      <c r="C70" s="322"/>
      <c r="D70" s="323"/>
      <c r="E70" s="323"/>
      <c r="F70" s="324"/>
      <c r="H70" s="167"/>
      <c r="I70" s="168"/>
      <c r="J70" s="169"/>
      <c r="K70" s="169"/>
      <c r="L70" s="169"/>
      <c r="M70" s="169"/>
      <c r="N70" s="169"/>
      <c r="O70" s="169"/>
      <c r="P70" s="169"/>
      <c r="Q70" s="170"/>
      <c r="R70" s="171"/>
      <c r="S70" s="172"/>
    </row>
    <row r="71" spans="1:19" ht="20.25" customHeight="1" x14ac:dyDescent="0.15">
      <c r="A71" s="96" t="s">
        <v>40</v>
      </c>
      <c r="B71" s="325" t="s">
        <v>439</v>
      </c>
      <c r="C71" s="323"/>
      <c r="D71" s="323"/>
      <c r="E71" s="323"/>
      <c r="F71" s="324"/>
      <c r="H71" s="167"/>
      <c r="I71" s="168"/>
      <c r="J71" s="169"/>
      <c r="K71" s="169"/>
      <c r="L71" s="169"/>
      <c r="M71" s="169"/>
      <c r="N71" s="169"/>
      <c r="O71" s="169"/>
      <c r="P71" s="169"/>
      <c r="Q71" s="170"/>
      <c r="R71" s="171"/>
      <c r="S71" s="172"/>
    </row>
    <row r="72" spans="1:19" ht="20.25" customHeight="1" thickBot="1" x14ac:dyDescent="0.2">
      <c r="A72" s="88" t="s">
        <v>35</v>
      </c>
      <c r="B72" s="312"/>
      <c r="C72" s="312"/>
      <c r="D72" s="312"/>
      <c r="E72" s="312"/>
      <c r="F72" s="313"/>
      <c r="H72" s="173"/>
      <c r="I72" s="174"/>
      <c r="J72" s="175"/>
      <c r="K72" s="175"/>
      <c r="L72" s="175"/>
      <c r="M72" s="175"/>
      <c r="N72" s="175"/>
      <c r="O72" s="175"/>
      <c r="P72" s="175"/>
      <c r="Q72" s="176"/>
      <c r="R72" s="177"/>
      <c r="S72" s="178"/>
    </row>
    <row r="73" spans="1:19" ht="20.25" customHeight="1" thickTop="1" x14ac:dyDescent="0.15">
      <c r="A73" s="87" t="s">
        <v>28</v>
      </c>
      <c r="B73" s="326" t="s">
        <v>424</v>
      </c>
      <c r="C73" s="327"/>
      <c r="D73" s="327"/>
      <c r="E73" s="327"/>
      <c r="F73" s="328"/>
      <c r="H73" s="300" t="s">
        <v>111</v>
      </c>
      <c r="I73" s="301" t="s">
        <v>325</v>
      </c>
      <c r="J73" s="302" t="s">
        <v>332</v>
      </c>
      <c r="K73" s="302" t="s">
        <v>223</v>
      </c>
      <c r="L73" s="302" t="s">
        <v>108</v>
      </c>
      <c r="M73" s="302" t="s">
        <v>374</v>
      </c>
      <c r="N73" s="302"/>
      <c r="O73" s="302" t="s">
        <v>405</v>
      </c>
      <c r="P73" s="302">
        <v>10000000</v>
      </c>
      <c r="Q73" s="303">
        <v>9600000</v>
      </c>
      <c r="R73" s="304">
        <v>0.96</v>
      </c>
      <c r="S73" s="305" t="s">
        <v>384</v>
      </c>
    </row>
    <row r="74" spans="1:19" ht="20.25" customHeight="1" x14ac:dyDescent="0.15">
      <c r="A74" s="329" t="s">
        <v>36</v>
      </c>
      <c r="B74" s="332" t="s">
        <v>29</v>
      </c>
      <c r="C74" s="333" t="s">
        <v>77</v>
      </c>
      <c r="D74" s="248" t="s">
        <v>37</v>
      </c>
      <c r="E74" s="248" t="s">
        <v>30</v>
      </c>
      <c r="F74" s="249" t="s">
        <v>95</v>
      </c>
      <c r="H74" s="167"/>
      <c r="I74" s="168"/>
      <c r="J74" s="169"/>
      <c r="K74" s="169"/>
      <c r="L74" s="169"/>
      <c r="M74" s="169"/>
      <c r="N74" s="169"/>
      <c r="O74" s="169"/>
      <c r="P74" s="169"/>
      <c r="Q74" s="170"/>
      <c r="R74" s="171"/>
      <c r="S74" s="172"/>
    </row>
    <row r="75" spans="1:19" ht="20.25" customHeight="1" x14ac:dyDescent="0.15">
      <c r="A75" s="330"/>
      <c r="B75" s="332"/>
      <c r="C75" s="334"/>
      <c r="D75" s="248" t="s">
        <v>38</v>
      </c>
      <c r="E75" s="248" t="s">
        <v>31</v>
      </c>
      <c r="F75" s="249" t="s">
        <v>39</v>
      </c>
      <c r="H75" s="167"/>
      <c r="I75" s="168"/>
      <c r="J75" s="169"/>
      <c r="K75" s="169"/>
      <c r="L75" s="169"/>
      <c r="M75" s="169"/>
      <c r="N75" s="169"/>
      <c r="O75" s="169"/>
      <c r="P75" s="169"/>
      <c r="Q75" s="170"/>
      <c r="R75" s="171"/>
      <c r="S75" s="172"/>
    </row>
    <row r="76" spans="1:19" ht="20.25" customHeight="1" x14ac:dyDescent="0.15">
      <c r="A76" s="330"/>
      <c r="B76" s="335">
        <v>44039</v>
      </c>
      <c r="C76" s="336" t="s">
        <v>414</v>
      </c>
      <c r="D76" s="338">
        <v>660000</v>
      </c>
      <c r="E76" s="338">
        <v>591170</v>
      </c>
      <c r="F76" s="340">
        <v>0.89571212121212118</v>
      </c>
      <c r="H76" s="167"/>
      <c r="I76" s="168"/>
      <c r="J76" s="169"/>
      <c r="K76" s="169"/>
      <c r="L76" s="169"/>
      <c r="M76" s="169"/>
      <c r="N76" s="169"/>
      <c r="O76" s="169"/>
      <c r="P76" s="169"/>
      <c r="Q76" s="170"/>
      <c r="R76" s="171"/>
      <c r="S76" s="172"/>
    </row>
    <row r="77" spans="1:19" ht="20.25" customHeight="1" x14ac:dyDescent="0.15">
      <c r="A77" s="331"/>
      <c r="B77" s="335"/>
      <c r="C77" s="337"/>
      <c r="D77" s="339"/>
      <c r="E77" s="339"/>
      <c r="F77" s="340"/>
      <c r="H77" s="167"/>
      <c r="I77" s="168"/>
      <c r="J77" s="169"/>
      <c r="K77" s="169"/>
      <c r="L77" s="169"/>
      <c r="M77" s="169"/>
      <c r="N77" s="169"/>
      <c r="O77" s="169"/>
      <c r="P77" s="169"/>
      <c r="Q77" s="170"/>
      <c r="R77" s="171"/>
      <c r="S77" s="172"/>
    </row>
    <row r="78" spans="1:19" ht="20.25" customHeight="1" x14ac:dyDescent="0.15">
      <c r="A78" s="314" t="s">
        <v>32</v>
      </c>
      <c r="B78" s="247" t="s">
        <v>33</v>
      </c>
      <c r="C78" s="247" t="s">
        <v>42</v>
      </c>
      <c r="D78" s="316" t="s">
        <v>34</v>
      </c>
      <c r="E78" s="316"/>
      <c r="F78" s="317"/>
      <c r="H78" s="167"/>
      <c r="I78" s="168"/>
      <c r="J78" s="169"/>
      <c r="K78" s="169"/>
      <c r="L78" s="169"/>
      <c r="M78" s="169"/>
      <c r="N78" s="169"/>
      <c r="O78" s="169"/>
      <c r="P78" s="169"/>
      <c r="Q78" s="170"/>
      <c r="R78" s="171"/>
      <c r="S78" s="172"/>
    </row>
    <row r="79" spans="1:19" ht="20.25" customHeight="1" x14ac:dyDescent="0.15">
      <c r="A79" s="315"/>
      <c r="B79" s="10" t="s">
        <v>426</v>
      </c>
      <c r="C79" s="10"/>
      <c r="D79" s="318" t="s">
        <v>427</v>
      </c>
      <c r="E79" s="319"/>
      <c r="F79" s="320"/>
      <c r="H79" s="167"/>
      <c r="I79" s="168"/>
      <c r="J79" s="169"/>
      <c r="K79" s="169"/>
      <c r="L79" s="169"/>
      <c r="M79" s="169"/>
      <c r="N79" s="169"/>
      <c r="O79" s="169"/>
      <c r="P79" s="169"/>
      <c r="Q79" s="170"/>
      <c r="R79" s="171"/>
      <c r="S79" s="172"/>
    </row>
    <row r="80" spans="1:19" ht="20.25" customHeight="1" x14ac:dyDescent="0.15">
      <c r="A80" s="96" t="s">
        <v>41</v>
      </c>
      <c r="B80" s="321" t="s">
        <v>443</v>
      </c>
      <c r="C80" s="322"/>
      <c r="D80" s="323"/>
      <c r="E80" s="323"/>
      <c r="F80" s="324"/>
      <c r="H80" s="167"/>
      <c r="I80" s="168"/>
      <c r="J80" s="169"/>
      <c r="K80" s="169"/>
      <c r="L80" s="169"/>
      <c r="M80" s="169"/>
      <c r="N80" s="169"/>
      <c r="O80" s="169"/>
      <c r="P80" s="169"/>
      <c r="Q80" s="170"/>
      <c r="R80" s="171"/>
      <c r="S80" s="172"/>
    </row>
    <row r="81" spans="1:19" ht="20.25" customHeight="1" x14ac:dyDescent="0.15">
      <c r="A81" s="96" t="s">
        <v>40</v>
      </c>
      <c r="B81" s="325" t="s">
        <v>440</v>
      </c>
      <c r="C81" s="323"/>
      <c r="D81" s="323"/>
      <c r="E81" s="323"/>
      <c r="F81" s="324"/>
      <c r="H81" s="167"/>
      <c r="I81" s="168"/>
      <c r="J81" s="169"/>
      <c r="K81" s="169"/>
      <c r="L81" s="169"/>
      <c r="M81" s="169"/>
      <c r="N81" s="169"/>
      <c r="O81" s="169"/>
      <c r="P81" s="169"/>
      <c r="Q81" s="170"/>
      <c r="R81" s="171"/>
      <c r="S81" s="172"/>
    </row>
    <row r="82" spans="1:19" ht="20.25" customHeight="1" thickBot="1" x14ac:dyDescent="0.2">
      <c r="A82" s="88" t="s">
        <v>35</v>
      </c>
      <c r="B82" s="312"/>
      <c r="C82" s="312"/>
      <c r="D82" s="312"/>
      <c r="E82" s="312"/>
      <c r="F82" s="313"/>
      <c r="H82" s="173"/>
      <c r="I82" s="174"/>
      <c r="J82" s="175"/>
      <c r="K82" s="175"/>
      <c r="L82" s="175"/>
      <c r="M82" s="175"/>
      <c r="N82" s="175"/>
      <c r="O82" s="175"/>
      <c r="P82" s="175"/>
      <c r="Q82" s="176"/>
      <c r="R82" s="177"/>
      <c r="S82" s="178"/>
    </row>
    <row r="83" spans="1:19" ht="20.25" customHeight="1" thickTop="1" x14ac:dyDescent="0.15">
      <c r="A83" s="87" t="s">
        <v>28</v>
      </c>
      <c r="B83" s="326" t="s">
        <v>428</v>
      </c>
      <c r="C83" s="327"/>
      <c r="D83" s="327"/>
      <c r="E83" s="327"/>
      <c r="F83" s="328"/>
      <c r="H83" s="300" t="s">
        <v>111</v>
      </c>
      <c r="I83" s="301" t="s">
        <v>325</v>
      </c>
      <c r="J83" s="302" t="s">
        <v>332</v>
      </c>
      <c r="K83" s="302" t="s">
        <v>223</v>
      </c>
      <c r="L83" s="302" t="s">
        <v>108</v>
      </c>
      <c r="M83" s="302" t="s">
        <v>374</v>
      </c>
      <c r="N83" s="302"/>
      <c r="O83" s="302" t="s">
        <v>405</v>
      </c>
      <c r="P83" s="302">
        <v>10000000</v>
      </c>
      <c r="Q83" s="303">
        <v>9600000</v>
      </c>
      <c r="R83" s="304">
        <v>0.96</v>
      </c>
      <c r="S83" s="305" t="s">
        <v>384</v>
      </c>
    </row>
    <row r="84" spans="1:19" ht="20.25" customHeight="1" x14ac:dyDescent="0.15">
      <c r="A84" s="329" t="s">
        <v>36</v>
      </c>
      <c r="B84" s="332" t="s">
        <v>29</v>
      </c>
      <c r="C84" s="333" t="s">
        <v>77</v>
      </c>
      <c r="D84" s="248" t="s">
        <v>37</v>
      </c>
      <c r="E84" s="248" t="s">
        <v>30</v>
      </c>
      <c r="F84" s="249" t="s">
        <v>95</v>
      </c>
      <c r="H84" s="167"/>
      <c r="I84" s="168"/>
      <c r="J84" s="169"/>
      <c r="K84" s="169"/>
      <c r="L84" s="169"/>
      <c r="M84" s="169"/>
      <c r="N84" s="169"/>
      <c r="O84" s="169"/>
      <c r="P84" s="169"/>
      <c r="Q84" s="170"/>
      <c r="R84" s="171"/>
      <c r="S84" s="172"/>
    </row>
    <row r="85" spans="1:19" ht="20.25" customHeight="1" x14ac:dyDescent="0.15">
      <c r="A85" s="330"/>
      <c r="B85" s="332"/>
      <c r="C85" s="334"/>
      <c r="D85" s="248" t="s">
        <v>38</v>
      </c>
      <c r="E85" s="248" t="s">
        <v>31</v>
      </c>
      <c r="F85" s="249" t="s">
        <v>39</v>
      </c>
      <c r="H85" s="167"/>
      <c r="I85" s="168"/>
      <c r="J85" s="169"/>
      <c r="K85" s="169"/>
      <c r="L85" s="169"/>
      <c r="M85" s="169"/>
      <c r="N85" s="169"/>
      <c r="O85" s="169"/>
      <c r="P85" s="169"/>
      <c r="Q85" s="170"/>
      <c r="R85" s="171"/>
      <c r="S85" s="172"/>
    </row>
    <row r="86" spans="1:19" ht="20.25" customHeight="1" x14ac:dyDescent="0.15">
      <c r="A86" s="330"/>
      <c r="B86" s="335">
        <v>44103</v>
      </c>
      <c r="C86" s="336" t="s">
        <v>419</v>
      </c>
      <c r="D86" s="338">
        <v>7000000</v>
      </c>
      <c r="E86" s="338">
        <v>6510000</v>
      </c>
      <c r="F86" s="340">
        <v>0.93</v>
      </c>
      <c r="H86" s="167"/>
      <c r="I86" s="168"/>
      <c r="J86" s="169"/>
      <c r="K86" s="169"/>
      <c r="L86" s="169"/>
      <c r="M86" s="169"/>
      <c r="N86" s="169"/>
      <c r="O86" s="169"/>
      <c r="P86" s="169"/>
      <c r="Q86" s="170"/>
      <c r="R86" s="171"/>
      <c r="S86" s="172"/>
    </row>
    <row r="87" spans="1:19" ht="20.25" customHeight="1" x14ac:dyDescent="0.15">
      <c r="A87" s="331"/>
      <c r="B87" s="335"/>
      <c r="C87" s="337"/>
      <c r="D87" s="339"/>
      <c r="E87" s="339"/>
      <c r="F87" s="340"/>
      <c r="H87" s="167"/>
      <c r="I87" s="168"/>
      <c r="J87" s="169"/>
      <c r="K87" s="169"/>
      <c r="L87" s="169"/>
      <c r="M87" s="169"/>
      <c r="N87" s="169"/>
      <c r="O87" s="169"/>
      <c r="P87" s="169"/>
      <c r="Q87" s="170"/>
      <c r="R87" s="171"/>
      <c r="S87" s="172"/>
    </row>
    <row r="88" spans="1:19" ht="20.25" customHeight="1" x14ac:dyDescent="0.15">
      <c r="A88" s="314" t="s">
        <v>32</v>
      </c>
      <c r="B88" s="247" t="s">
        <v>33</v>
      </c>
      <c r="C88" s="247" t="s">
        <v>42</v>
      </c>
      <c r="D88" s="316" t="s">
        <v>34</v>
      </c>
      <c r="E88" s="316"/>
      <c r="F88" s="317"/>
      <c r="H88" s="167"/>
      <c r="I88" s="168"/>
      <c r="J88" s="169"/>
      <c r="K88" s="169"/>
      <c r="L88" s="169"/>
      <c r="M88" s="169"/>
      <c r="N88" s="169"/>
      <c r="O88" s="169"/>
      <c r="P88" s="169"/>
      <c r="Q88" s="170"/>
      <c r="R88" s="171"/>
      <c r="S88" s="172"/>
    </row>
    <row r="89" spans="1:19" ht="20.25" customHeight="1" x14ac:dyDescent="0.15">
      <c r="A89" s="315"/>
      <c r="B89" s="10" t="s">
        <v>429</v>
      </c>
      <c r="C89" s="10" t="s">
        <v>444</v>
      </c>
      <c r="D89" s="318" t="s">
        <v>429</v>
      </c>
      <c r="E89" s="319"/>
      <c r="F89" s="320"/>
      <c r="H89" s="167"/>
      <c r="I89" s="168"/>
      <c r="J89" s="169"/>
      <c r="K89" s="169"/>
      <c r="L89" s="169"/>
      <c r="M89" s="169"/>
      <c r="N89" s="169"/>
      <c r="O89" s="169"/>
      <c r="P89" s="169"/>
      <c r="Q89" s="170"/>
      <c r="R89" s="171"/>
      <c r="S89" s="172"/>
    </row>
    <row r="90" spans="1:19" ht="20.25" customHeight="1" x14ac:dyDescent="0.15">
      <c r="A90" s="96" t="s">
        <v>41</v>
      </c>
      <c r="B90" s="321" t="s">
        <v>223</v>
      </c>
      <c r="C90" s="322"/>
      <c r="D90" s="323"/>
      <c r="E90" s="323"/>
      <c r="F90" s="324"/>
      <c r="H90" s="167"/>
      <c r="I90" s="168"/>
      <c r="J90" s="169"/>
      <c r="K90" s="169"/>
      <c r="L90" s="169"/>
      <c r="M90" s="169"/>
      <c r="N90" s="169"/>
      <c r="O90" s="169"/>
      <c r="P90" s="169"/>
      <c r="Q90" s="170"/>
      <c r="R90" s="171"/>
      <c r="S90" s="172"/>
    </row>
    <row r="91" spans="1:19" ht="20.25" customHeight="1" x14ac:dyDescent="0.15">
      <c r="A91" s="96" t="s">
        <v>40</v>
      </c>
      <c r="B91" s="325" t="s">
        <v>441</v>
      </c>
      <c r="C91" s="323"/>
      <c r="D91" s="323"/>
      <c r="E91" s="323"/>
      <c r="F91" s="324"/>
      <c r="H91" s="167"/>
      <c r="I91" s="168"/>
      <c r="J91" s="169"/>
      <c r="K91" s="169"/>
      <c r="L91" s="169"/>
      <c r="M91" s="169"/>
      <c r="N91" s="169"/>
      <c r="O91" s="169"/>
      <c r="P91" s="169"/>
      <c r="Q91" s="170"/>
      <c r="R91" s="171"/>
      <c r="S91" s="172"/>
    </row>
    <row r="92" spans="1:19" ht="20.25" customHeight="1" thickBot="1" x14ac:dyDescent="0.2">
      <c r="A92" s="88" t="s">
        <v>35</v>
      </c>
      <c r="B92" s="312"/>
      <c r="C92" s="312"/>
      <c r="D92" s="312"/>
      <c r="E92" s="312"/>
      <c r="F92" s="313"/>
      <c r="H92" s="173"/>
      <c r="I92" s="174"/>
      <c r="J92" s="175"/>
      <c r="K92" s="175"/>
      <c r="L92" s="175"/>
      <c r="M92" s="175"/>
      <c r="N92" s="175"/>
      <c r="O92" s="175"/>
      <c r="P92" s="175"/>
      <c r="Q92" s="176"/>
      <c r="R92" s="177"/>
      <c r="S92" s="178"/>
    </row>
    <row r="93" spans="1:19" ht="20.25" customHeight="1" thickTop="1" x14ac:dyDescent="0.15">
      <c r="A93" s="87" t="s">
        <v>28</v>
      </c>
      <c r="B93" s="326" t="s">
        <v>445</v>
      </c>
      <c r="C93" s="327"/>
      <c r="D93" s="327"/>
      <c r="E93" s="327"/>
      <c r="F93" s="328"/>
      <c r="H93" s="300" t="s">
        <v>111</v>
      </c>
      <c r="I93" s="301" t="s">
        <v>325</v>
      </c>
      <c r="J93" s="302" t="s">
        <v>332</v>
      </c>
      <c r="K93" s="302" t="s">
        <v>223</v>
      </c>
      <c r="L93" s="302" t="s">
        <v>108</v>
      </c>
      <c r="M93" s="302" t="s">
        <v>374</v>
      </c>
      <c r="N93" s="302"/>
      <c r="O93" s="302" t="s">
        <v>405</v>
      </c>
      <c r="P93" s="302">
        <v>10000000</v>
      </c>
      <c r="Q93" s="303">
        <v>9600000</v>
      </c>
      <c r="R93" s="304">
        <v>0.96</v>
      </c>
      <c r="S93" s="305" t="s">
        <v>384</v>
      </c>
    </row>
    <row r="94" spans="1:19" ht="20.25" customHeight="1" x14ac:dyDescent="0.15">
      <c r="A94" s="329" t="s">
        <v>36</v>
      </c>
      <c r="B94" s="332" t="s">
        <v>29</v>
      </c>
      <c r="C94" s="333" t="s">
        <v>77</v>
      </c>
      <c r="D94" s="248" t="s">
        <v>37</v>
      </c>
      <c r="E94" s="248" t="s">
        <v>30</v>
      </c>
      <c r="F94" s="249" t="s">
        <v>95</v>
      </c>
      <c r="H94" s="167"/>
      <c r="I94" s="168"/>
      <c r="J94" s="169"/>
      <c r="K94" s="169"/>
      <c r="L94" s="169"/>
      <c r="M94" s="169"/>
      <c r="N94" s="169"/>
      <c r="O94" s="169"/>
      <c r="P94" s="169"/>
      <c r="Q94" s="170"/>
      <c r="R94" s="171"/>
      <c r="S94" s="172"/>
    </row>
    <row r="95" spans="1:19" ht="20.25" customHeight="1" x14ac:dyDescent="0.15">
      <c r="A95" s="330"/>
      <c r="B95" s="332"/>
      <c r="C95" s="334"/>
      <c r="D95" s="248" t="s">
        <v>38</v>
      </c>
      <c r="E95" s="248" t="s">
        <v>31</v>
      </c>
      <c r="F95" s="249" t="s">
        <v>39</v>
      </c>
      <c r="H95" s="167"/>
      <c r="I95" s="168"/>
      <c r="J95" s="169"/>
      <c r="K95" s="169"/>
      <c r="L95" s="169"/>
      <c r="M95" s="169"/>
      <c r="N95" s="169"/>
      <c r="O95" s="169"/>
      <c r="P95" s="169"/>
      <c r="Q95" s="170"/>
      <c r="R95" s="171"/>
      <c r="S95" s="172"/>
    </row>
    <row r="96" spans="1:19" ht="20.25" customHeight="1" x14ac:dyDescent="0.15">
      <c r="A96" s="330"/>
      <c r="B96" s="335">
        <v>44187</v>
      </c>
      <c r="C96" s="336" t="s">
        <v>437</v>
      </c>
      <c r="D96" s="338">
        <v>9120000</v>
      </c>
      <c r="E96" s="338">
        <v>8736000</v>
      </c>
      <c r="F96" s="340">
        <v>0.95789473684210524</v>
      </c>
      <c r="H96" s="167"/>
      <c r="I96" s="168"/>
      <c r="J96" s="169"/>
      <c r="K96" s="169"/>
      <c r="L96" s="169"/>
      <c r="M96" s="169"/>
      <c r="N96" s="169"/>
      <c r="O96" s="169"/>
      <c r="P96" s="169"/>
      <c r="Q96" s="170"/>
      <c r="R96" s="171"/>
      <c r="S96" s="172"/>
    </row>
    <row r="97" spans="1:19" ht="20.25" customHeight="1" x14ac:dyDescent="0.15">
      <c r="A97" s="331"/>
      <c r="B97" s="335"/>
      <c r="C97" s="337"/>
      <c r="D97" s="339"/>
      <c r="E97" s="339"/>
      <c r="F97" s="340"/>
      <c r="H97" s="167"/>
      <c r="I97" s="168"/>
      <c r="J97" s="169"/>
      <c r="K97" s="169"/>
      <c r="L97" s="169"/>
      <c r="M97" s="169"/>
      <c r="N97" s="169"/>
      <c r="O97" s="169"/>
      <c r="P97" s="169"/>
      <c r="Q97" s="170"/>
      <c r="R97" s="171"/>
      <c r="S97" s="172"/>
    </row>
    <row r="98" spans="1:19" ht="20.25" customHeight="1" x14ac:dyDescent="0.15">
      <c r="A98" s="314" t="s">
        <v>32</v>
      </c>
      <c r="B98" s="247" t="s">
        <v>33</v>
      </c>
      <c r="C98" s="247" t="s">
        <v>42</v>
      </c>
      <c r="D98" s="316" t="s">
        <v>34</v>
      </c>
      <c r="E98" s="316"/>
      <c r="F98" s="317"/>
      <c r="H98" s="167"/>
      <c r="I98" s="168"/>
      <c r="J98" s="169"/>
      <c r="K98" s="169"/>
      <c r="L98" s="169"/>
      <c r="M98" s="169"/>
      <c r="N98" s="169"/>
      <c r="O98" s="169"/>
      <c r="P98" s="169"/>
      <c r="Q98" s="170"/>
      <c r="R98" s="171"/>
      <c r="S98" s="172"/>
    </row>
    <row r="99" spans="1:19" ht="20.25" customHeight="1" x14ac:dyDescent="0.15">
      <c r="A99" s="315"/>
      <c r="B99" s="10" t="s">
        <v>121</v>
      </c>
      <c r="C99" s="10" t="s">
        <v>403</v>
      </c>
      <c r="D99" s="318" t="s">
        <v>446</v>
      </c>
      <c r="E99" s="319"/>
      <c r="F99" s="320"/>
      <c r="H99" s="167"/>
      <c r="I99" s="168"/>
      <c r="J99" s="169"/>
      <c r="K99" s="169"/>
      <c r="L99" s="169"/>
      <c r="M99" s="169"/>
      <c r="N99" s="169"/>
      <c r="O99" s="169"/>
      <c r="P99" s="169"/>
      <c r="Q99" s="170"/>
      <c r="R99" s="171"/>
      <c r="S99" s="172"/>
    </row>
    <row r="100" spans="1:19" ht="20.25" customHeight="1" x14ac:dyDescent="0.15">
      <c r="A100" s="96" t="s">
        <v>41</v>
      </c>
      <c r="B100" s="321" t="s">
        <v>223</v>
      </c>
      <c r="C100" s="322"/>
      <c r="D100" s="323"/>
      <c r="E100" s="323"/>
      <c r="F100" s="324"/>
      <c r="H100" s="167"/>
      <c r="I100" s="168"/>
      <c r="J100" s="169"/>
      <c r="K100" s="169"/>
      <c r="L100" s="169"/>
      <c r="M100" s="169"/>
      <c r="N100" s="169"/>
      <c r="O100" s="169"/>
      <c r="P100" s="169"/>
      <c r="Q100" s="170"/>
      <c r="R100" s="171"/>
      <c r="S100" s="172"/>
    </row>
    <row r="101" spans="1:19" ht="20.25" customHeight="1" x14ac:dyDescent="0.15">
      <c r="A101" s="96" t="s">
        <v>40</v>
      </c>
      <c r="B101" s="325" t="s">
        <v>442</v>
      </c>
      <c r="C101" s="323"/>
      <c r="D101" s="323"/>
      <c r="E101" s="323"/>
      <c r="F101" s="324"/>
      <c r="H101" s="167"/>
      <c r="I101" s="168"/>
      <c r="J101" s="169"/>
      <c r="K101" s="169"/>
      <c r="L101" s="169"/>
      <c r="M101" s="169"/>
      <c r="N101" s="169"/>
      <c r="O101" s="169"/>
      <c r="P101" s="169"/>
      <c r="Q101" s="170"/>
      <c r="R101" s="171"/>
      <c r="S101" s="172"/>
    </row>
    <row r="102" spans="1:19" ht="20.25" customHeight="1" thickBot="1" x14ac:dyDescent="0.2">
      <c r="A102" s="88" t="s">
        <v>35</v>
      </c>
      <c r="B102" s="312"/>
      <c r="C102" s="312"/>
      <c r="D102" s="312"/>
      <c r="E102" s="312"/>
      <c r="F102" s="313"/>
      <c r="H102" s="173"/>
      <c r="I102" s="174"/>
      <c r="J102" s="175"/>
      <c r="K102" s="175"/>
      <c r="L102" s="175"/>
      <c r="M102" s="175"/>
      <c r="N102" s="175"/>
      <c r="O102" s="175"/>
      <c r="P102" s="175"/>
      <c r="Q102" s="176"/>
      <c r="R102" s="177"/>
      <c r="S102" s="178"/>
    </row>
    <row r="103" spans="1:19" ht="20.25" customHeight="1" thickTop="1" x14ac:dyDescent="0.15"/>
  </sheetData>
  <mergeCells count="150"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2:F12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B10:F10"/>
    <mergeCell ref="B11:F11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62:F62"/>
    <mergeCell ref="A58:A59"/>
    <mergeCell ref="D58:F58"/>
    <mergeCell ref="D59:F59"/>
    <mergeCell ref="B60:F60"/>
    <mergeCell ref="B61:F61"/>
  </mergeCells>
  <phoneticPr fontId="3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2020-09-07T06:36:39Z</cp:lastPrinted>
  <dcterms:created xsi:type="dcterms:W3CDTF">2014-01-20T06:24:27Z</dcterms:created>
  <dcterms:modified xsi:type="dcterms:W3CDTF">2021-03-04T02:30:48Z</dcterms:modified>
</cp:coreProperties>
</file>