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계약\계약현황 공개\2019년\"/>
    </mc:Choice>
  </mc:AlternateContent>
  <bookViews>
    <workbookView xWindow="0" yWindow="0" windowWidth="15675" windowHeight="11910"/>
  </bookViews>
  <sheets>
    <sheet name="물품발주계획" sheetId="21" r:id="rId1"/>
    <sheet name="용역 발주계획" sheetId="22" r:id="rId2"/>
    <sheet name="공사 발주계획" sheetId="25" r:id="rId3"/>
    <sheet name="개찰현황" sheetId="26" r:id="rId4"/>
    <sheet name="입찰현황" sheetId="27" r:id="rId5"/>
    <sheet name="준공검사현황" sheetId="5" r:id="rId6"/>
    <sheet name="대금지급현황" sheetId="6" r:id="rId7"/>
    <sheet name="계약현황공개" sheetId="23" r:id="rId8"/>
    <sheet name="수의계약현황공개" sheetId="24" r:id="rId9"/>
    <sheet name="계약내용의 변경에 관한 사항" sheetId="28" r:id="rId10"/>
  </sheets>
  <definedNames>
    <definedName name="_xlnm._FilterDatabase" localSheetId="0" hidden="1">물품발주계획!$A$3:$L$3</definedName>
    <definedName name="_xlnm._FilterDatabase" localSheetId="1" hidden="1">'용역 발주계획'!$A$3:$I$3</definedName>
  </definedNames>
  <calcPr calcId="162913"/>
</workbook>
</file>

<file path=xl/calcChain.xml><?xml version="1.0" encoding="utf-8"?>
<calcChain xmlns="http://schemas.openxmlformats.org/spreadsheetml/2006/main">
  <c r="H18" i="6" l="1"/>
  <c r="F14" i="6" l="1"/>
  <c r="F13" i="6"/>
  <c r="F12" i="6"/>
  <c r="F11" i="6"/>
  <c r="F10" i="6"/>
  <c r="F9" i="6"/>
  <c r="F8" i="6"/>
  <c r="F7" i="6"/>
  <c r="F6" i="6"/>
  <c r="F5" i="6"/>
  <c r="F4" i="6"/>
  <c r="F24" i="24" l="1"/>
  <c r="C19" i="23"/>
  <c r="F15" i="24" l="1"/>
  <c r="H14" i="6" l="1"/>
  <c r="F6" i="24"/>
  <c r="H15" i="6" l="1"/>
  <c r="H17" i="6"/>
  <c r="H16" i="6"/>
  <c r="C5" i="23" l="1"/>
  <c r="H10" i="6" l="1"/>
  <c r="H11" i="6"/>
  <c r="H12" i="6"/>
  <c r="H13" i="6"/>
  <c r="H4" i="6"/>
  <c r="H5" i="6"/>
  <c r="H6" i="6"/>
  <c r="H7" i="6"/>
  <c r="H8" i="6"/>
  <c r="C12" i="23" l="1"/>
  <c r="H9" i="6" l="1"/>
</calcChain>
</file>

<file path=xl/comments1.xml><?xml version="1.0" encoding="utf-8"?>
<comments xmlns="http://schemas.openxmlformats.org/spreadsheetml/2006/main">
  <authors>
    <author>소프트아이텍</author>
  </authors>
  <commentList>
    <comment ref="D3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sharedStrings.xml><?xml version="1.0" encoding="utf-8"?>
<sst xmlns="http://schemas.openxmlformats.org/spreadsheetml/2006/main" count="378" uniqueCount="245">
  <si>
    <t>(단위:원)</t>
    <phoneticPr fontId="4" type="noConversion"/>
  </si>
  <si>
    <t>계약부서</t>
    <phoneticPr fontId="4" type="noConversion"/>
  </si>
  <si>
    <t>계약명</t>
    <phoneticPr fontId="4" type="noConversion"/>
  </si>
  <si>
    <t>준공검사현황</t>
    <phoneticPr fontId="4" type="noConversion"/>
  </si>
  <si>
    <t>계약금액</t>
    <phoneticPr fontId="4" type="noConversion"/>
  </si>
  <si>
    <t>계약일</t>
    <phoneticPr fontId="4" type="noConversion"/>
  </si>
  <si>
    <t>착공일</t>
    <phoneticPr fontId="4" type="noConversion"/>
  </si>
  <si>
    <t>준공기한</t>
    <phoneticPr fontId="4" type="noConversion"/>
  </si>
  <si>
    <t>비고</t>
    <phoneticPr fontId="4" type="noConversion"/>
  </si>
  <si>
    <t>대금지급현황</t>
    <phoneticPr fontId="4" type="noConversion"/>
  </si>
  <si>
    <t>검수완료일</t>
    <phoneticPr fontId="4" type="noConversion"/>
  </si>
  <si>
    <t>계약업체명</t>
    <phoneticPr fontId="4" type="noConversion"/>
  </si>
  <si>
    <t>담당자</t>
    <phoneticPr fontId="4" type="noConversion"/>
  </si>
  <si>
    <t>준공일
(기성준공일)</t>
    <phoneticPr fontId="4" type="noConversion"/>
  </si>
  <si>
    <t>계약상대자</t>
    <phoneticPr fontId="4" type="noConversion"/>
  </si>
  <si>
    <t>계약금액</t>
    <phoneticPr fontId="4" type="noConversion"/>
  </si>
  <si>
    <t>기성금</t>
    <phoneticPr fontId="4" type="noConversion"/>
  </si>
  <si>
    <t>준공금</t>
    <phoneticPr fontId="4" type="noConversion"/>
  </si>
  <si>
    <t>지급액총계</t>
    <phoneticPr fontId="4" type="noConversion"/>
  </si>
  <si>
    <t>(단위:원)</t>
    <phoneticPr fontId="4" type="noConversion"/>
  </si>
  <si>
    <t>선금</t>
    <phoneticPr fontId="4" type="noConversion"/>
  </si>
  <si>
    <t>비고</t>
    <phoneticPr fontId="4" type="noConversion"/>
  </si>
  <si>
    <t>분당판교청소년수련관</t>
    <phoneticPr fontId="4" type="noConversion"/>
  </si>
  <si>
    <t>분당판교청소년수련관</t>
    <phoneticPr fontId="4" type="noConversion"/>
  </si>
  <si>
    <t>분당판교청소년수련관</t>
  </si>
  <si>
    <t>분당판교청소년수련관</t>
    <phoneticPr fontId="4" type="noConversion"/>
  </si>
  <si>
    <t>티센크루프 엘리베이터코리아㈜</t>
    <phoneticPr fontId="4" type="noConversion"/>
  </si>
  <si>
    <t>오티스엘리베이터</t>
    <phoneticPr fontId="4" type="noConversion"/>
  </si>
  <si>
    <t>신도종합서비스</t>
    <phoneticPr fontId="4" type="noConversion"/>
  </si>
  <si>
    <t>정수기, 비데, 공기청정기 위탁관리비</t>
    <phoneticPr fontId="4" type="noConversion"/>
  </si>
  <si>
    <t>안마의자 임차비 지급</t>
    <phoneticPr fontId="4" type="noConversion"/>
  </si>
  <si>
    <t>㈜휴앤미디어</t>
    <phoneticPr fontId="4" type="noConversion"/>
  </si>
  <si>
    <t>공기청정기 위탁관리비</t>
    <phoneticPr fontId="4" type="noConversion"/>
  </si>
  <si>
    <t>분당판교청소년수련관</t>
    <phoneticPr fontId="4" type="noConversion"/>
  </si>
  <si>
    <t>발주년도</t>
    <phoneticPr fontId="4" type="noConversion"/>
  </si>
  <si>
    <t>발주월</t>
    <phoneticPr fontId="4" type="noConversion"/>
  </si>
  <si>
    <t>사업명</t>
    <phoneticPr fontId="4" type="noConversion"/>
  </si>
  <si>
    <t>계약방법</t>
    <phoneticPr fontId="4" type="noConversion"/>
  </si>
  <si>
    <t>주요규격</t>
    <phoneticPr fontId="4" type="noConversion"/>
  </si>
  <si>
    <t>수량</t>
    <phoneticPr fontId="4" type="noConversion"/>
  </si>
  <si>
    <t>단위</t>
    <phoneticPr fontId="4" type="noConversion"/>
  </si>
  <si>
    <t>구매예정금액
(단위:천원)</t>
    <phoneticPr fontId="4" type="noConversion"/>
  </si>
  <si>
    <t>시설명</t>
    <phoneticPr fontId="4" type="noConversion"/>
  </si>
  <si>
    <t>연락처</t>
    <phoneticPr fontId="4" type="noConversion"/>
  </si>
  <si>
    <t>비고</t>
    <phoneticPr fontId="4" type="noConversion"/>
  </si>
  <si>
    <t>용역명</t>
    <phoneticPr fontId="4" type="noConversion"/>
  </si>
  <si>
    <t>예산액
(단위:천원)</t>
    <phoneticPr fontId="4" type="noConversion"/>
  </si>
  <si>
    <t>담당자</t>
    <phoneticPr fontId="4" type="noConversion"/>
  </si>
  <si>
    <t>계약방법</t>
    <phoneticPr fontId="4" type="noConversion"/>
  </si>
  <si>
    <t>코웨이㈜</t>
    <phoneticPr fontId="4" type="noConversion"/>
  </si>
  <si>
    <t>성남소방전기㈜</t>
    <phoneticPr fontId="4" type="noConversion"/>
  </si>
  <si>
    <t>㈜에스원 성남</t>
    <phoneticPr fontId="4" type="noConversion"/>
  </si>
  <si>
    <t>2019년 복합기 유지관리</t>
    <phoneticPr fontId="4" type="noConversion"/>
  </si>
  <si>
    <t>소액수의</t>
    <phoneticPr fontId="4" type="noConversion"/>
  </si>
  <si>
    <t>계약사유</t>
  </si>
  <si>
    <t>계약상대자</t>
  </si>
  <si>
    <t>계약유형</t>
  </si>
  <si>
    <t>준공일자</t>
  </si>
  <si>
    <t>수의 1인견적</t>
    <phoneticPr fontId="4" type="noConversion"/>
  </si>
  <si>
    <t>계약방법</t>
  </si>
  <si>
    <t>계약기간</t>
    <phoneticPr fontId="4" type="noConversion"/>
  </si>
  <si>
    <t>계약일자</t>
  </si>
  <si>
    <t>계약금액</t>
  </si>
  <si>
    <t>낙찰률</t>
  </si>
  <si>
    <t>최초계약금액</t>
  </si>
  <si>
    <t>예정가격</t>
  </si>
  <si>
    <t>계약명</t>
  </si>
  <si>
    <t>계약현황</t>
    <phoneticPr fontId="4" type="noConversion"/>
  </si>
  <si>
    <t>(단위:원)</t>
    <phoneticPr fontId="4" type="noConversion"/>
  </si>
  <si>
    <t>분당판교청소년수련관</t>
    <phoneticPr fontId="4" type="noConversion"/>
  </si>
  <si>
    <t>계약현황공개</t>
    <phoneticPr fontId="4" type="noConversion"/>
  </si>
  <si>
    <t>2019년 시설관리용역</t>
    <phoneticPr fontId="4" type="noConversion"/>
  </si>
  <si>
    <t>2019년 셔틀버스 임차용역비</t>
    <phoneticPr fontId="4" type="noConversion"/>
  </si>
  <si>
    <t>계약기간</t>
  </si>
  <si>
    <t>일반</t>
    <phoneticPr fontId="4" type="noConversion"/>
  </si>
  <si>
    <r>
      <t>소</t>
    </r>
    <r>
      <rPr>
        <b/>
        <sz val="6"/>
        <color rgb="FF000000"/>
        <rFont val="돋움"/>
        <family val="3"/>
        <charset val="129"/>
      </rPr>
      <t xml:space="preserve">  </t>
    </r>
    <r>
      <rPr>
        <b/>
        <sz val="11"/>
        <color rgb="FF000000"/>
        <rFont val="돋움"/>
        <family val="3"/>
        <charset val="129"/>
      </rPr>
      <t>재</t>
    </r>
    <r>
      <rPr>
        <b/>
        <sz val="6"/>
        <color rgb="FF000000"/>
        <rFont val="돋움"/>
        <family val="3"/>
        <charset val="129"/>
      </rPr>
      <t xml:space="preserve">  </t>
    </r>
    <r>
      <rPr>
        <b/>
        <sz val="11"/>
        <color rgb="FF000000"/>
        <rFont val="돋움"/>
        <family val="3"/>
        <charset val="129"/>
      </rPr>
      <t>지</t>
    </r>
    <phoneticPr fontId="4" type="noConversion"/>
  </si>
  <si>
    <t>기 타</t>
  </si>
  <si>
    <t>분당판교청소년수련관</t>
    <phoneticPr fontId="4" type="noConversion"/>
  </si>
  <si>
    <t>사업장소</t>
  </si>
  <si>
    <t>지방자치를 당사자로 하는 계약에 관한 법률 시행령 제25조1항에 의한 수의계약</t>
    <phoneticPr fontId="4" type="noConversion"/>
  </si>
  <si>
    <t>수의계약사유</t>
    <phoneticPr fontId="4" type="noConversion"/>
  </si>
  <si>
    <t>주 소</t>
  </si>
  <si>
    <t>대표자</t>
    <phoneticPr fontId="4" type="noConversion"/>
  </si>
  <si>
    <t>업 체 명</t>
  </si>
  <si>
    <t>(B/A)</t>
  </si>
  <si>
    <t>(B)</t>
  </si>
  <si>
    <t>(A)</t>
  </si>
  <si>
    <t>계약율(%)</t>
  </si>
  <si>
    <t>예정금액</t>
  </si>
  <si>
    <t>계약개요</t>
  </si>
  <si>
    <t>사 업 명</t>
  </si>
  <si>
    <t>(단위:원)</t>
    <phoneticPr fontId="4" type="noConversion"/>
  </si>
  <si>
    <t>수의계약현황</t>
    <phoneticPr fontId="4" type="noConversion"/>
  </si>
  <si>
    <t>2019년 무인경비시스템 위탁관리</t>
    <phoneticPr fontId="4" type="noConversion"/>
  </si>
  <si>
    <t>2019년수련관 승강기 유지보수</t>
    <phoneticPr fontId="4" type="noConversion"/>
  </si>
  <si>
    <t>2019년 소방시설 위탁관리</t>
    <phoneticPr fontId="4" type="noConversion"/>
  </si>
  <si>
    <t>2019년 수영장 승강기 유지보수</t>
    <phoneticPr fontId="4" type="noConversion"/>
  </si>
  <si>
    <t>비고</t>
    <phoneticPr fontId="4" type="noConversion"/>
  </si>
  <si>
    <t>연락처</t>
    <phoneticPr fontId="4" type="noConversion"/>
  </si>
  <si>
    <t>담당자</t>
    <phoneticPr fontId="4" type="noConversion"/>
  </si>
  <si>
    <t>시설명</t>
    <phoneticPr fontId="4" type="noConversion"/>
  </si>
  <si>
    <t>계
(단위:천원)</t>
    <phoneticPr fontId="4" type="noConversion"/>
  </si>
  <si>
    <t>기타
(단위:천원)</t>
    <phoneticPr fontId="4" type="noConversion"/>
  </si>
  <si>
    <t>관급자재대
(단위:천원)</t>
    <phoneticPr fontId="4" type="noConversion"/>
  </si>
  <si>
    <t>도급액
( 단위:천원)</t>
    <phoneticPr fontId="4" type="noConversion"/>
  </si>
  <si>
    <t>계약방법</t>
    <phoneticPr fontId="4" type="noConversion"/>
  </si>
  <si>
    <t>공종</t>
    <phoneticPr fontId="4" type="noConversion"/>
  </si>
  <si>
    <t>공사명</t>
    <phoneticPr fontId="4" type="noConversion"/>
  </si>
  <si>
    <t>발주월</t>
    <phoneticPr fontId="4" type="noConversion"/>
  </si>
  <si>
    <t>발주년도</t>
    <phoneticPr fontId="4" type="noConversion"/>
  </si>
  <si>
    <t>분당판교청소년수련관</t>
    <phoneticPr fontId="4" type="noConversion"/>
  </si>
  <si>
    <t>공사 발주계획</t>
    <phoneticPr fontId="4" type="noConversion"/>
  </si>
  <si>
    <t>- 해당사항 없음 -</t>
    <phoneticPr fontId="4" type="noConversion"/>
  </si>
  <si>
    <t>비고</t>
    <phoneticPr fontId="4" type="noConversion"/>
  </si>
  <si>
    <t>투찰금액</t>
    <phoneticPr fontId="4" type="noConversion"/>
  </si>
  <si>
    <t>투찰율</t>
    <phoneticPr fontId="4" type="noConversion"/>
  </si>
  <si>
    <t>낙찰예정자</t>
    <phoneticPr fontId="4" type="noConversion"/>
  </si>
  <si>
    <t>낙찰하한율</t>
    <phoneticPr fontId="4" type="noConversion"/>
  </si>
  <si>
    <t>예정가격</t>
    <phoneticPr fontId="4" type="noConversion"/>
  </si>
  <si>
    <t>입찰참여업체</t>
    <phoneticPr fontId="4" type="noConversion"/>
  </si>
  <si>
    <t>개찰일시</t>
    <phoneticPr fontId="4" type="noConversion"/>
  </si>
  <si>
    <t>계약방법</t>
    <phoneticPr fontId="4" type="noConversion"/>
  </si>
  <si>
    <t>계약명</t>
    <phoneticPr fontId="4" type="noConversion"/>
  </si>
  <si>
    <t>계약부서</t>
    <phoneticPr fontId="4" type="noConversion"/>
  </si>
  <si>
    <t>(단위:원)</t>
    <phoneticPr fontId="4" type="noConversion"/>
  </si>
  <si>
    <t>분당판교청소년수련관</t>
    <phoneticPr fontId="4" type="noConversion"/>
  </si>
  <si>
    <t>개찰현황</t>
    <phoneticPr fontId="4" type="noConversion"/>
  </si>
  <si>
    <t>- 해당사항 없음 -</t>
    <phoneticPr fontId="4" type="noConversion"/>
  </si>
  <si>
    <t>비고</t>
    <phoneticPr fontId="4" type="noConversion"/>
  </si>
  <si>
    <t>지역제한</t>
    <phoneticPr fontId="4" type="noConversion"/>
  </si>
  <si>
    <t>업종사항제한</t>
    <phoneticPr fontId="4" type="noConversion"/>
  </si>
  <si>
    <t>추정가격</t>
    <phoneticPr fontId="4" type="noConversion"/>
  </si>
  <si>
    <t>추정금액</t>
    <phoneticPr fontId="4" type="noConversion"/>
  </si>
  <si>
    <t>개찰일시</t>
    <phoneticPr fontId="4" type="noConversion"/>
  </si>
  <si>
    <t>입찰마감일</t>
    <phoneticPr fontId="4" type="noConversion"/>
  </si>
  <si>
    <t>입찰개시일</t>
    <phoneticPr fontId="4" type="noConversion"/>
  </si>
  <si>
    <t>계약방법</t>
    <phoneticPr fontId="4" type="noConversion"/>
  </si>
  <si>
    <t>계약명</t>
    <phoneticPr fontId="4" type="noConversion"/>
  </si>
  <si>
    <t>계약부서</t>
    <phoneticPr fontId="4" type="noConversion"/>
  </si>
  <si>
    <t>(단위:원)</t>
    <phoneticPr fontId="4" type="noConversion"/>
  </si>
  <si>
    <t>분당판교청소년수련관</t>
    <phoneticPr fontId="4" type="noConversion"/>
  </si>
  <si>
    <t>입찰현황</t>
    <phoneticPr fontId="4" type="noConversion"/>
  </si>
  <si>
    <t>- 해당사항 없음 -</t>
    <phoneticPr fontId="4" type="noConversion"/>
  </si>
  <si>
    <t>계약물량.규모</t>
    <phoneticPr fontId="4" type="noConversion"/>
  </si>
  <si>
    <t>계약금액</t>
    <phoneticPr fontId="4" type="noConversion"/>
  </si>
  <si>
    <t>비고(계약변경 사유)</t>
    <phoneticPr fontId="4" type="noConversion"/>
  </si>
  <si>
    <t>계약변경 후의 계약내용</t>
    <phoneticPr fontId="4" type="noConversion"/>
  </si>
  <si>
    <t>계약변경 전의 계약내용</t>
    <phoneticPr fontId="4" type="noConversion"/>
  </si>
  <si>
    <t>계약기간</t>
    <phoneticPr fontId="4" type="noConversion"/>
  </si>
  <si>
    <t>계약상대자</t>
    <phoneticPr fontId="4" type="noConversion"/>
  </si>
  <si>
    <t>계약명</t>
    <phoneticPr fontId="4" type="noConversion"/>
  </si>
  <si>
    <t>계약부서</t>
    <phoneticPr fontId="4" type="noConversion"/>
  </si>
  <si>
    <t>(단위:원)</t>
    <phoneticPr fontId="4" type="noConversion"/>
  </si>
  <si>
    <t>계약내용의 변경에 관한 사항</t>
    <phoneticPr fontId="4" type="noConversion"/>
  </si>
  <si>
    <t>㈜에스원 성남</t>
    <phoneticPr fontId="4" type="noConversion"/>
  </si>
  <si>
    <t>2019년 무인경비시스템 위탁관리비지급</t>
    <phoneticPr fontId="4" type="noConversion"/>
  </si>
  <si>
    <t>사회복지법인 미래재단</t>
    <phoneticPr fontId="4" type="noConversion"/>
  </si>
  <si>
    <t>㈜활기찬중부관광</t>
    <phoneticPr fontId="4" type="noConversion"/>
  </si>
  <si>
    <t>사무국</t>
    <phoneticPr fontId="4" type="noConversion"/>
  </si>
  <si>
    <t>사무국</t>
    <phoneticPr fontId="4" type="noConversion"/>
  </si>
  <si>
    <t>사회복지법인 미래재단</t>
    <phoneticPr fontId="4" type="noConversion"/>
  </si>
  <si>
    <t>1월, 2월, 3월</t>
    <phoneticPr fontId="4" type="noConversion"/>
  </si>
  <si>
    <t>㈜사회적기업 청정마을</t>
    <phoneticPr fontId="4" type="noConversion"/>
  </si>
  <si>
    <t>2019년 방역소독 위탁 계약</t>
    <phoneticPr fontId="4" type="noConversion"/>
  </si>
  <si>
    <t>물품 발주계획</t>
    <phoneticPr fontId="4" type="noConversion"/>
  </si>
  <si>
    <t>용역 발주계획</t>
    <phoneticPr fontId="4" type="noConversion"/>
  </si>
  <si>
    <t>2019 청소년 자유시장 행사물품 임차</t>
    <phoneticPr fontId="4" type="noConversion"/>
  </si>
  <si>
    <t>2019.04.24</t>
    <phoneticPr fontId="4" type="noConversion"/>
  </si>
  <si>
    <t>2019.10.12</t>
    <phoneticPr fontId="4" type="noConversion"/>
  </si>
  <si>
    <t>경기도 성남시 분당구 야탑동 283-9</t>
    <phoneticPr fontId="4" type="noConversion"/>
  </si>
  <si>
    <t>2019.04.29</t>
    <phoneticPr fontId="4" type="noConversion"/>
  </si>
  <si>
    <t>2019.04.29 ~ 05.03</t>
    <phoneticPr fontId="4" type="noConversion"/>
  </si>
  <si>
    <t>2019.05.03</t>
    <phoneticPr fontId="4" type="noConversion"/>
  </si>
  <si>
    <t>2019 청소년 자유시장 행사물품 임차</t>
    <phoneticPr fontId="4" type="noConversion"/>
  </si>
  <si>
    <t>2019.05.11 ~ 10.12</t>
    <phoneticPr fontId="4" type="noConversion"/>
  </si>
  <si>
    <t>마케팅스토리</t>
    <phoneticPr fontId="4" type="noConversion"/>
  </si>
  <si>
    <t>마케팅스토리</t>
    <phoneticPr fontId="4" type="noConversion"/>
  </si>
  <si>
    <t>강석훈</t>
    <phoneticPr fontId="4" type="noConversion"/>
  </si>
  <si>
    <t>경기도 성남시 분당구 야탑동 283-9</t>
    <phoneticPr fontId="4" type="noConversion"/>
  </si>
  <si>
    <t>2019 청소년 자유시장 홍보물 제작</t>
    <phoneticPr fontId="4" type="noConversion"/>
  </si>
  <si>
    <t>2019.04.29</t>
    <phoneticPr fontId="4" type="noConversion"/>
  </si>
  <si>
    <t>2019.04.29 ~ 05.03</t>
    <phoneticPr fontId="4" type="noConversion"/>
  </si>
  <si>
    <t>필그래픽스</t>
    <phoneticPr fontId="4" type="noConversion"/>
  </si>
  <si>
    <t>필그래픽스</t>
    <phoneticPr fontId="4" type="noConversion"/>
  </si>
  <si>
    <t>정필승 외 1명</t>
    <phoneticPr fontId="4" type="noConversion"/>
  </si>
  <si>
    <t>경기도 성남시 분당구 매화로38번길 15</t>
    <phoneticPr fontId="4" type="noConversion"/>
  </si>
  <si>
    <t>경기도 성남시 분당구 매화로38번길 15</t>
    <phoneticPr fontId="4" type="noConversion"/>
  </si>
  <si>
    <t>2019 청소년 자유시장 홍보물 제작</t>
    <phoneticPr fontId="4" type="noConversion"/>
  </si>
  <si>
    <t>2019.04.29 ~ 05.02</t>
    <phoneticPr fontId="4" type="noConversion"/>
  </si>
  <si>
    <t>2019.05.02</t>
    <phoneticPr fontId="4" type="noConversion"/>
  </si>
  <si>
    <t>창호합판</t>
    <phoneticPr fontId="4" type="noConversion"/>
  </si>
  <si>
    <t>경기도 성남시 중원구 하대원동 117-5</t>
    <phoneticPr fontId="4" type="noConversion"/>
  </si>
  <si>
    <t>학교단위 목공 5월 목재</t>
    <phoneticPr fontId="4" type="noConversion"/>
  </si>
  <si>
    <t>학교단위 목공 5월 목재</t>
    <phoneticPr fontId="4" type="noConversion"/>
  </si>
  <si>
    <t>2019.04.29</t>
    <phoneticPr fontId="4" type="noConversion"/>
  </si>
  <si>
    <t>창호합판</t>
    <phoneticPr fontId="4" type="noConversion"/>
  </si>
  <si>
    <t>서재선</t>
    <phoneticPr fontId="4" type="noConversion"/>
  </si>
  <si>
    <t>경기도 성남시 중원구 하대원동 117-5</t>
    <phoneticPr fontId="4" type="noConversion"/>
  </si>
  <si>
    <t>2019년 상반기 시설물 정밀안전점검 용역</t>
    <phoneticPr fontId="4" type="noConversion"/>
  </si>
  <si>
    <t>이선호</t>
    <phoneticPr fontId="4" type="noConversion"/>
  </si>
  <si>
    <t>031-729-9611</t>
    <phoneticPr fontId="4" type="noConversion"/>
  </si>
  <si>
    <t>수의총액</t>
  </si>
  <si>
    <t>B3, B4</t>
  </si>
  <si>
    <t>3,000, 1,000</t>
    <phoneticPr fontId="4" type="noConversion"/>
  </si>
  <si>
    <t>부</t>
    <phoneticPr fontId="4" type="noConversion"/>
  </si>
  <si>
    <t>분당판교청소년수련관</t>
    <phoneticPr fontId="4" type="noConversion"/>
  </si>
  <si>
    <t>김현정</t>
    <phoneticPr fontId="4" type="noConversion"/>
  </si>
  <si>
    <t>031-729-9632</t>
    <phoneticPr fontId="4" type="noConversion"/>
  </si>
  <si>
    <t xml:space="preserve"> (성남형)평화통일탐방 프로그램 계약</t>
    <phoneticPr fontId="4" type="noConversion"/>
  </si>
  <si>
    <t>염지윤</t>
    <phoneticPr fontId="4" type="noConversion"/>
  </si>
  <si>
    <t>031-729-9655</t>
    <phoneticPr fontId="4" type="noConversion"/>
  </si>
  <si>
    <t xml:space="preserve"> (성남형)평화통일탐방 차량임차</t>
    <phoneticPr fontId="4" type="noConversion"/>
  </si>
  <si>
    <t>분당판교청소년수련관</t>
    <phoneticPr fontId="4" type="noConversion"/>
  </si>
  <si>
    <t>031-729-9656</t>
  </si>
  <si>
    <t>방과후 나눔의 숲 차량 임차</t>
    <phoneticPr fontId="4" type="noConversion"/>
  </si>
  <si>
    <t>백은솔</t>
    <phoneticPr fontId="4" type="noConversion"/>
  </si>
  <si>
    <t>031-729-9643</t>
    <phoneticPr fontId="4" type="noConversion"/>
  </si>
  <si>
    <t>학교단위 목공</t>
    <phoneticPr fontId="4" type="noConversion"/>
  </si>
  <si>
    <t>일반총액</t>
  </si>
  <si>
    <t>목재</t>
    <phoneticPr fontId="4" type="noConversion"/>
  </si>
  <si>
    <t>원</t>
    <phoneticPr fontId="4" type="noConversion"/>
  </si>
  <si>
    <t>판교청소년수련관</t>
    <phoneticPr fontId="4" type="noConversion"/>
  </si>
  <si>
    <t>백승찬</t>
    <phoneticPr fontId="4" type="noConversion"/>
  </si>
  <si>
    <t>031-729-9651</t>
    <phoneticPr fontId="4" type="noConversion"/>
  </si>
  <si>
    <t>상담실 내부 환경개선공사</t>
    <phoneticPr fontId="4" type="noConversion"/>
  </si>
  <si>
    <t>건축</t>
  </si>
  <si>
    <t>수의</t>
  </si>
  <si>
    <t>분당판교청소년수련관</t>
    <phoneticPr fontId="4" type="noConversion"/>
  </si>
  <si>
    <t>이선호</t>
    <phoneticPr fontId="4" type="noConversion"/>
  </si>
  <si>
    <t>031-729-9611</t>
    <phoneticPr fontId="4" type="noConversion"/>
  </si>
  <si>
    <t>1월, 2월, 3월</t>
    <phoneticPr fontId="4" type="noConversion"/>
  </si>
  <si>
    <t>1월, 2월, 3월, 4월</t>
    <phoneticPr fontId="4" type="noConversion"/>
  </si>
  <si>
    <t>1월, 2월, 3월</t>
    <phoneticPr fontId="4" type="noConversion"/>
  </si>
  <si>
    <t>엘지전자㈜</t>
    <phoneticPr fontId="4" type="noConversion"/>
  </si>
  <si>
    <t>1회, 2회</t>
    <phoneticPr fontId="4" type="noConversion"/>
  </si>
  <si>
    <t>유진콘트롤</t>
    <phoneticPr fontId="4" type="noConversion"/>
  </si>
  <si>
    <t>밸브 구동기 구입</t>
    <phoneticPr fontId="4" type="noConversion"/>
  </si>
  <si>
    <t>우리들캠프 차량임차</t>
    <phoneticPr fontId="4" type="noConversion"/>
  </si>
  <si>
    <t>㈜서울구경</t>
    <phoneticPr fontId="4" type="noConversion"/>
  </si>
  <si>
    <t>우리들캠프 운영물품 임차</t>
    <phoneticPr fontId="4" type="noConversion"/>
  </si>
  <si>
    <t>플랜에이드</t>
    <phoneticPr fontId="4" type="noConversion"/>
  </si>
  <si>
    <t>2019 우리들캠프 숙박 및 식사, 시설이용</t>
    <phoneticPr fontId="4" type="noConversion"/>
  </si>
  <si>
    <t>㈜에스씨지스포츠아카데미 팀업캠퍼스지점</t>
    <phoneticPr fontId="4" type="noConversion"/>
  </si>
  <si>
    <t>2019.05.11 ~ 10.12</t>
    <phoneticPr fontId="4" type="noConversion"/>
  </si>
  <si>
    <t xml:space="preserve">2019년 3분기(7~9월)프로그램 안내지 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</si>
</sst>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1" formatCode="_-* #,##0_-;\-* #,##0_-;_-* &quot;-&quot;_-;_-@_-"/>
    <numFmt numFmtId="176" formatCode="#,##0_);[Red]\(#,##0\)"/>
    <numFmt numFmtId="177" formatCode="#,##0_ "/>
    <numFmt numFmtId="178" formatCode="m&quot;월&quot;\ d&quot;일&quot;;@"/>
    <numFmt numFmtId="179" formatCode="0.0%"/>
    <numFmt numFmtId="180" formatCode="0.000%"/>
    <numFmt numFmtId="181" formatCode="###,##0"/>
  </numFmts>
  <fonts count="36" x14ac:knownFonts="1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0"/>
      <name val="돋움"/>
      <family val="3"/>
      <charset val="129"/>
    </font>
    <font>
      <sz val="8"/>
      <name val="돋움"/>
      <family val="3"/>
      <charset val="129"/>
    </font>
    <font>
      <b/>
      <sz val="20"/>
      <color indexed="8"/>
      <name val="굴림체"/>
      <family val="3"/>
      <charset val="129"/>
    </font>
    <font>
      <b/>
      <sz val="14"/>
      <color indexed="8"/>
      <name val="굴림체"/>
      <family val="3"/>
      <charset val="129"/>
    </font>
    <font>
      <b/>
      <sz val="12"/>
      <color indexed="8"/>
      <name val="굴림체"/>
      <family val="3"/>
      <charset val="129"/>
    </font>
    <font>
      <sz val="9"/>
      <color theme="1"/>
      <name val="굴림체"/>
      <family val="3"/>
      <charset val="129"/>
    </font>
    <font>
      <sz val="9"/>
      <name val="돋움"/>
      <family val="3"/>
      <charset val="129"/>
    </font>
    <font>
      <b/>
      <sz val="20"/>
      <name val="돋움"/>
      <family val="3"/>
      <charset val="129"/>
    </font>
    <font>
      <sz val="10"/>
      <name val="굴림"/>
      <family val="3"/>
      <charset val="129"/>
    </font>
    <font>
      <sz val="9"/>
      <color indexed="81"/>
      <name val="돋움"/>
      <family val="3"/>
      <charset val="129"/>
    </font>
    <font>
      <sz val="9"/>
      <color indexed="81"/>
      <name val="Tahoma"/>
      <family val="2"/>
    </font>
    <font>
      <b/>
      <sz val="14"/>
      <name val="돋움"/>
      <family val="3"/>
      <charset val="129"/>
    </font>
    <font>
      <sz val="9"/>
      <color theme="1"/>
      <name val="돋움"/>
      <family val="3"/>
      <charset val="129"/>
    </font>
    <font>
      <b/>
      <sz val="20"/>
      <color indexed="8"/>
      <name val="돋움"/>
      <family val="3"/>
      <charset val="129"/>
    </font>
    <font>
      <b/>
      <sz val="14"/>
      <color indexed="8"/>
      <name val="돋움"/>
      <family val="3"/>
      <charset val="129"/>
    </font>
    <font>
      <b/>
      <sz val="9"/>
      <color indexed="8"/>
      <name val="돋움"/>
      <family val="3"/>
      <charset val="129"/>
    </font>
    <font>
      <sz val="10"/>
      <color rgb="FFFF0000"/>
      <name val="돋움"/>
      <family val="3"/>
      <charset val="129"/>
    </font>
    <font>
      <sz val="11"/>
      <color rgb="FF000000"/>
      <name val="돋움"/>
      <family val="3"/>
      <charset val="129"/>
    </font>
    <font>
      <b/>
      <sz val="13"/>
      <color rgb="FF000000"/>
      <name val="돋움"/>
      <family val="3"/>
      <charset val="129"/>
    </font>
    <font>
      <sz val="12"/>
      <color rgb="FF000000"/>
      <name val="돋움"/>
      <family val="3"/>
      <charset val="129"/>
    </font>
    <font>
      <sz val="13"/>
      <color rgb="FF000000"/>
      <name val="굴림체"/>
      <family val="3"/>
      <charset val="129"/>
    </font>
    <font>
      <b/>
      <sz val="9"/>
      <color theme="1"/>
      <name val="돋움"/>
      <family val="3"/>
      <charset val="129"/>
    </font>
    <font>
      <b/>
      <sz val="11"/>
      <color rgb="FF000000"/>
      <name val="돋움"/>
      <family val="3"/>
      <charset val="129"/>
    </font>
    <font>
      <b/>
      <sz val="6"/>
      <color rgb="FF000000"/>
      <name val="돋움"/>
      <family val="3"/>
      <charset val="129"/>
    </font>
    <font>
      <b/>
      <sz val="12"/>
      <color rgb="FF000000"/>
      <name val="돋움"/>
      <family val="3"/>
      <charset val="129"/>
    </font>
    <font>
      <b/>
      <sz val="9"/>
      <color indexed="8"/>
      <name val="굴림체"/>
      <family val="3"/>
      <charset val="129"/>
    </font>
    <font>
      <sz val="10"/>
      <color theme="1"/>
      <name val="돋움"/>
      <family val="3"/>
      <charset val="129"/>
    </font>
    <font>
      <sz val="9"/>
      <name val="맑은 고딕"/>
      <family val="3"/>
      <charset val="129"/>
      <scheme val="major"/>
    </font>
    <font>
      <sz val="9"/>
      <color indexed="63"/>
      <name val="맑은 고딕"/>
      <family val="3"/>
      <charset val="129"/>
      <scheme val="major"/>
    </font>
    <font>
      <sz val="9"/>
      <name val="맑은 고딕"/>
      <family val="3"/>
      <charset val="129"/>
      <scheme val="minor"/>
    </font>
    <font>
      <sz val="9"/>
      <color indexed="63"/>
      <name val="맑은 고딕"/>
      <family val="3"/>
      <charset val="129"/>
      <scheme val="minor"/>
    </font>
    <font>
      <sz val="9"/>
      <color theme="1"/>
      <name val="바탕"/>
      <family val="1"/>
      <charset val="129"/>
    </font>
    <font>
      <sz val="10"/>
      <color rgb="FF000000"/>
      <name val="굴림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rgb="FFC0F3F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</fills>
  <borders count="3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/>
      <diagonal/>
    </border>
    <border>
      <left/>
      <right/>
      <top style="thick">
        <color rgb="FF000000"/>
      </top>
      <bottom style="thin">
        <color rgb="FF000000"/>
      </bottom>
      <diagonal/>
    </border>
    <border>
      <left style="thin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/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 style="thin">
        <color rgb="FF000000"/>
      </left>
      <right/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hair">
        <color indexed="64"/>
      </right>
      <top style="double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15">
    <xf numFmtId="0" fontId="0" fillId="0" borderId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" fillId="0" borderId="0">
      <alignment vertical="center"/>
    </xf>
  </cellStyleXfs>
  <cellXfs count="178">
    <xf numFmtId="0" fontId="0" fillId="0" borderId="0" xfId="0"/>
    <xf numFmtId="0" fontId="0" fillId="0" borderId="0" xfId="0" applyNumberFormat="1" applyFont="1" applyFill="1" applyBorder="1" applyAlignment="1" applyProtection="1"/>
    <xf numFmtId="49" fontId="8" fillId="2" borderId="2" xfId="0" applyNumberFormat="1" applyFont="1" applyFill="1" applyBorder="1" applyAlignment="1" applyProtection="1">
      <alignment horizontal="center" vertical="center"/>
    </xf>
    <xf numFmtId="0" fontId="6" fillId="0" borderId="1" xfId="0" applyNumberFormat="1" applyFont="1" applyFill="1" applyBorder="1" applyAlignment="1" applyProtection="1">
      <alignment horizontal="left" vertical="center"/>
    </xf>
    <xf numFmtId="0" fontId="9" fillId="0" borderId="2" xfId="0" applyNumberFormat="1" applyFont="1" applyFill="1" applyBorder="1" applyAlignment="1" applyProtection="1">
      <alignment horizontal="center" vertical="center"/>
    </xf>
    <xf numFmtId="0" fontId="9" fillId="0" borderId="0" xfId="0" applyNumberFormat="1" applyFont="1" applyFill="1" applyBorder="1" applyAlignment="1" applyProtection="1"/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178" fontId="9" fillId="0" borderId="2" xfId="0" applyNumberFormat="1" applyFont="1" applyFill="1" applyBorder="1" applyAlignment="1" applyProtection="1">
      <alignment horizontal="center" vertical="center"/>
    </xf>
    <xf numFmtId="0" fontId="9" fillId="0" borderId="2" xfId="0" applyNumberFormat="1" applyFont="1" applyFill="1" applyBorder="1" applyAlignment="1" applyProtection="1">
      <alignment horizontal="left"/>
    </xf>
    <xf numFmtId="0" fontId="3" fillId="2" borderId="2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/>
    </xf>
    <xf numFmtId="0" fontId="3" fillId="0" borderId="2" xfId="0" applyFont="1" applyBorder="1" applyAlignment="1">
      <alignment vertical="center"/>
    </xf>
    <xf numFmtId="0" fontId="10" fillId="0" borderId="0" xfId="0" applyFont="1" applyBorder="1" applyAlignment="1">
      <alignment horizontal="right" vertical="center"/>
    </xf>
    <xf numFmtId="0" fontId="3" fillId="2" borderId="2" xfId="0" applyFont="1" applyFill="1" applyBorder="1" applyAlignment="1">
      <alignment horizontal="right" vertical="center" wrapText="1"/>
    </xf>
    <xf numFmtId="0" fontId="0" fillId="0" borderId="0" xfId="0" applyAlignment="1">
      <alignment horizontal="right"/>
    </xf>
    <xf numFmtId="41" fontId="3" fillId="0" borderId="2" xfId="6" applyFont="1" applyFill="1" applyBorder="1" applyAlignment="1">
      <alignment horizontal="center" vertical="center" shrinkToFit="1"/>
    </xf>
    <xf numFmtId="176" fontId="3" fillId="0" borderId="2" xfId="1" applyNumberFormat="1" applyFont="1" applyFill="1" applyBorder="1" applyAlignment="1">
      <alignment horizontal="center" vertical="center" shrinkToFit="1"/>
    </xf>
    <xf numFmtId="0" fontId="11" fillId="3" borderId="2" xfId="0" applyFont="1" applyFill="1" applyBorder="1" applyAlignment="1">
      <alignment horizontal="center" vertical="center"/>
    </xf>
    <xf numFmtId="0" fontId="11" fillId="3" borderId="2" xfId="0" applyFont="1" applyFill="1" applyBorder="1" applyAlignment="1">
      <alignment horizontal="center" vertical="center" wrapText="1"/>
    </xf>
    <xf numFmtId="178" fontId="9" fillId="0" borderId="2" xfId="0" applyNumberFormat="1" applyFont="1" applyFill="1" applyBorder="1" applyAlignment="1" applyProtection="1">
      <alignment horizontal="center" vertical="center" wrapText="1"/>
    </xf>
    <xf numFmtId="41" fontId="5" fillId="0" borderId="1" xfId="1" applyFont="1" applyFill="1" applyBorder="1" applyAlignment="1" applyProtection="1">
      <alignment horizontal="center" vertical="center"/>
    </xf>
    <xf numFmtId="41" fontId="8" fillId="2" borderId="2" xfId="1" applyFont="1" applyFill="1" applyBorder="1" applyAlignment="1" applyProtection="1">
      <alignment horizontal="center" vertical="center"/>
    </xf>
    <xf numFmtId="41" fontId="9" fillId="0" borderId="2" xfId="1" applyFont="1" applyFill="1" applyBorder="1" applyAlignment="1" applyProtection="1">
      <alignment horizontal="center" vertical="center"/>
    </xf>
    <xf numFmtId="41" fontId="0" fillId="0" borderId="0" xfId="1" applyFont="1" applyFill="1" applyBorder="1" applyAlignment="1" applyProtection="1"/>
    <xf numFmtId="14" fontId="5" fillId="0" borderId="1" xfId="0" applyNumberFormat="1" applyFont="1" applyFill="1" applyBorder="1" applyAlignment="1" applyProtection="1">
      <alignment horizontal="center" vertical="center"/>
    </xf>
    <xf numFmtId="14" fontId="7" fillId="0" borderId="1" xfId="0" applyNumberFormat="1" applyFont="1" applyFill="1" applyBorder="1" applyAlignment="1" applyProtection="1">
      <alignment horizontal="center" vertical="center"/>
    </xf>
    <xf numFmtId="14" fontId="8" fillId="2" borderId="2" xfId="0" applyNumberFormat="1" applyFont="1" applyFill="1" applyBorder="1" applyAlignment="1" applyProtection="1">
      <alignment horizontal="center" vertical="center"/>
    </xf>
    <xf numFmtId="14" fontId="8" fillId="2" borderId="2" xfId="0" applyNumberFormat="1" applyFont="1" applyFill="1" applyBorder="1" applyAlignment="1" applyProtection="1">
      <alignment horizontal="center" vertical="center" wrapText="1"/>
    </xf>
    <xf numFmtId="14" fontId="0" fillId="0" borderId="0" xfId="0" applyNumberFormat="1" applyFont="1" applyFill="1" applyBorder="1" applyAlignment="1" applyProtection="1"/>
    <xf numFmtId="0" fontId="6" fillId="0" borderId="1" xfId="0" applyNumberFormat="1" applyFont="1" applyFill="1" applyBorder="1" applyAlignment="1" applyProtection="1">
      <alignment horizontal="left" vertical="center" wrapText="1"/>
    </xf>
    <xf numFmtId="49" fontId="8" fillId="2" borderId="2" xfId="0" applyNumberFormat="1" applyFont="1" applyFill="1" applyBorder="1" applyAlignment="1" applyProtection="1">
      <alignment horizontal="center" vertical="center" wrapText="1"/>
    </xf>
    <xf numFmtId="0" fontId="0" fillId="0" borderId="0" xfId="0" applyNumberFormat="1" applyFont="1" applyFill="1" applyBorder="1" applyAlignment="1" applyProtection="1">
      <alignment wrapText="1"/>
    </xf>
    <xf numFmtId="177" fontId="15" fillId="0" borderId="2" xfId="0" applyNumberFormat="1" applyFont="1" applyFill="1" applyBorder="1" applyAlignment="1">
      <alignment horizontal="center" vertical="center"/>
    </xf>
    <xf numFmtId="177" fontId="15" fillId="0" borderId="2" xfId="0" applyNumberFormat="1" applyFont="1" applyFill="1" applyBorder="1" applyAlignment="1">
      <alignment horizontal="left" vertical="center" shrinkToFit="1"/>
    </xf>
    <xf numFmtId="41" fontId="15" fillId="0" borderId="2" xfId="1" applyFont="1" applyFill="1" applyBorder="1" applyAlignment="1">
      <alignment horizontal="right" vertical="center"/>
    </xf>
    <xf numFmtId="14" fontId="15" fillId="0" borderId="2" xfId="0" applyNumberFormat="1" applyFont="1" applyFill="1" applyBorder="1" applyAlignment="1">
      <alignment horizontal="center" vertical="center"/>
    </xf>
    <xf numFmtId="177" fontId="15" fillId="0" borderId="2" xfId="0" applyNumberFormat="1" applyFont="1" applyFill="1" applyBorder="1" applyAlignment="1">
      <alignment horizontal="center" vertical="center" shrinkToFit="1"/>
    </xf>
    <xf numFmtId="0" fontId="0" fillId="0" borderId="0" xfId="0"/>
    <xf numFmtId="0" fontId="3" fillId="0" borderId="2" xfId="0" applyFont="1" applyFill="1" applyBorder="1" applyAlignment="1">
      <alignment horizontal="center" vertical="center" shrinkToFit="1"/>
    </xf>
    <xf numFmtId="0" fontId="3" fillId="0" borderId="2" xfId="0" applyFont="1" applyFill="1" applyBorder="1" applyAlignment="1">
      <alignment horizontal="center" vertical="center" wrapText="1" shrinkToFit="1"/>
    </xf>
    <xf numFmtId="0" fontId="3" fillId="0" borderId="2" xfId="0" applyFont="1" applyBorder="1" applyAlignment="1">
      <alignment horizontal="center" vertical="center" shrinkToFit="1"/>
    </xf>
    <xf numFmtId="0" fontId="3" fillId="0" borderId="2" xfId="0" applyFont="1" applyBorder="1" applyAlignment="1">
      <alignment horizontal="center" vertical="center"/>
    </xf>
    <xf numFmtId="41" fontId="3" fillId="0" borderId="2" xfId="1" applyFont="1" applyFill="1" applyBorder="1" applyAlignment="1">
      <alignment horizontal="right" vertical="center" shrinkToFit="1"/>
    </xf>
    <xf numFmtId="0" fontId="0" fillId="0" borderId="0" xfId="0" applyFont="1"/>
    <xf numFmtId="0" fontId="16" fillId="0" borderId="1" xfId="0" applyNumberFormat="1" applyFont="1" applyFill="1" applyBorder="1" applyAlignment="1" applyProtection="1">
      <alignment horizontal="center" vertical="center"/>
    </xf>
    <xf numFmtId="0" fontId="18" fillId="0" borderId="1" xfId="0" applyNumberFormat="1" applyFont="1" applyFill="1" applyBorder="1" applyAlignment="1" applyProtection="1">
      <alignment horizontal="right" vertical="center"/>
    </xf>
    <xf numFmtId="0" fontId="15" fillId="2" borderId="2" xfId="0" applyNumberFormat="1" applyFont="1" applyFill="1" applyBorder="1" applyAlignment="1" applyProtection="1">
      <alignment horizontal="center" vertical="center"/>
    </xf>
    <xf numFmtId="49" fontId="15" fillId="2" borderId="2" xfId="0" applyNumberFormat="1" applyFont="1" applyFill="1" applyBorder="1" applyAlignment="1" applyProtection="1">
      <alignment horizontal="center" vertical="center"/>
    </xf>
    <xf numFmtId="41" fontId="15" fillId="2" borderId="2" xfId="1" applyFont="1" applyFill="1" applyBorder="1" applyAlignment="1" applyProtection="1">
      <alignment horizontal="center" vertical="center"/>
    </xf>
    <xf numFmtId="41" fontId="18" fillId="0" borderId="1" xfId="1" applyFont="1" applyFill="1" applyBorder="1" applyAlignment="1" applyProtection="1">
      <alignment horizontal="center" vertical="center"/>
    </xf>
    <xf numFmtId="41" fontId="9" fillId="0" borderId="0" xfId="1" applyFont="1" applyFill="1" applyBorder="1" applyAlignment="1" applyProtection="1"/>
    <xf numFmtId="0" fontId="0" fillId="0" borderId="0" xfId="0" applyNumberFormat="1" applyFont="1" applyFill="1" applyBorder="1" applyAlignment="1" applyProtection="1">
      <alignment horizontal="center"/>
    </xf>
    <xf numFmtId="41" fontId="3" fillId="0" borderId="2" xfId="1" applyFont="1" applyBorder="1" applyAlignment="1">
      <alignment horizontal="right" vertical="center"/>
    </xf>
    <xf numFmtId="0" fontId="0" fillId="0" borderId="0" xfId="0" applyNumberFormat="1" applyFont="1" applyFill="1" applyBorder="1" applyAlignment="1" applyProtection="1">
      <alignment horizontal="left"/>
    </xf>
    <xf numFmtId="177" fontId="9" fillId="0" borderId="2" xfId="0" quotePrefix="1" applyNumberFormat="1" applyFont="1" applyFill="1" applyBorder="1" applyAlignment="1">
      <alignment horizontal="left" vertical="center" shrinkToFit="1"/>
    </xf>
    <xf numFmtId="49" fontId="9" fillId="2" borderId="2" xfId="0" applyNumberFormat="1" applyFont="1" applyFill="1" applyBorder="1" applyAlignment="1" applyProtection="1">
      <alignment horizontal="center" vertical="center"/>
    </xf>
    <xf numFmtId="41" fontId="9" fillId="0" borderId="0" xfId="1" applyFont="1" applyFill="1" applyBorder="1" applyAlignment="1" applyProtection="1">
      <alignment horizontal="center"/>
    </xf>
    <xf numFmtId="177" fontId="9" fillId="0" borderId="2" xfId="0" applyNumberFormat="1" applyFont="1" applyFill="1" applyBorder="1" applyAlignment="1">
      <alignment horizontal="center" vertical="center" wrapText="1" shrinkToFit="1"/>
    </xf>
    <xf numFmtId="0" fontId="10" fillId="0" borderId="0" xfId="0" applyFont="1" applyBorder="1" applyAlignment="1">
      <alignment horizontal="center" vertical="center"/>
    </xf>
    <xf numFmtId="0" fontId="19" fillId="0" borderId="0" xfId="0" applyFont="1" applyAlignment="1">
      <alignment vertical="center"/>
    </xf>
    <xf numFmtId="0" fontId="19" fillId="0" borderId="0" xfId="0" applyFont="1" applyAlignment="1">
      <alignment horizontal="center" vertical="center"/>
    </xf>
    <xf numFmtId="0" fontId="7" fillId="0" borderId="1" xfId="0" applyNumberFormat="1" applyFont="1" applyFill="1" applyBorder="1" applyAlignment="1" applyProtection="1">
      <alignment horizontal="right" vertical="center"/>
    </xf>
    <xf numFmtId="177" fontId="9" fillId="4" borderId="2" xfId="0" applyNumberFormat="1" applyFont="1" applyFill="1" applyBorder="1" applyAlignment="1">
      <alignment horizontal="center" vertical="center" wrapText="1" shrinkToFit="1"/>
    </xf>
    <xf numFmtId="0" fontId="20" fillId="0" borderId="3" xfId="0" applyFont="1" applyFill="1" applyBorder="1" applyAlignment="1">
      <alignment horizontal="center" vertical="center" wrapText="1"/>
    </xf>
    <xf numFmtId="0" fontId="21" fillId="2" borderId="3" xfId="0" applyFont="1" applyFill="1" applyBorder="1" applyAlignment="1">
      <alignment horizontal="center" vertical="center" wrapText="1"/>
    </xf>
    <xf numFmtId="0" fontId="20" fillId="0" borderId="5" xfId="0" applyFont="1" applyFill="1" applyBorder="1" applyAlignment="1">
      <alignment horizontal="center" vertical="center" wrapText="1"/>
    </xf>
    <xf numFmtId="0" fontId="21" fillId="2" borderId="5" xfId="0" applyFont="1" applyFill="1" applyBorder="1" applyAlignment="1">
      <alignment horizontal="center" vertical="center" wrapText="1"/>
    </xf>
    <xf numFmtId="0" fontId="21" fillId="2" borderId="9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/>
    </xf>
    <xf numFmtId="177" fontId="24" fillId="0" borderId="2" xfId="0" applyNumberFormat="1" applyFont="1" applyFill="1" applyBorder="1" applyAlignment="1">
      <alignment horizontal="left" vertical="center" shrinkToFit="1"/>
    </xf>
    <xf numFmtId="177" fontId="9" fillId="4" borderId="2" xfId="0" quotePrefix="1" applyNumberFormat="1" applyFont="1" applyFill="1" applyBorder="1" applyAlignment="1">
      <alignment horizontal="center" vertical="center" wrapText="1" shrinkToFit="1"/>
    </xf>
    <xf numFmtId="0" fontId="25" fillId="2" borderId="5" xfId="0" applyFont="1" applyFill="1" applyBorder="1" applyAlignment="1">
      <alignment horizontal="center" vertical="center" wrapText="1"/>
    </xf>
    <xf numFmtId="0" fontId="25" fillId="2" borderId="3" xfId="0" applyFont="1" applyFill="1" applyBorder="1" applyAlignment="1">
      <alignment horizontal="center" vertical="center" wrapText="1"/>
    </xf>
    <xf numFmtId="3" fontId="20" fillId="0" borderId="5" xfId="0" applyNumberFormat="1" applyFont="1" applyFill="1" applyBorder="1" applyAlignment="1">
      <alignment horizontal="center" vertical="center" wrapText="1"/>
    </xf>
    <xf numFmtId="179" fontId="20" fillId="0" borderId="5" xfId="0" applyNumberFormat="1" applyFont="1" applyFill="1" applyBorder="1" applyAlignment="1">
      <alignment horizontal="center" vertical="center" wrapText="1"/>
    </xf>
    <xf numFmtId="3" fontId="20" fillId="0" borderId="11" xfId="0" applyNumberFormat="1" applyFont="1" applyFill="1" applyBorder="1" applyAlignment="1">
      <alignment horizontal="center" vertical="center" wrapText="1"/>
    </xf>
    <xf numFmtId="0" fontId="20" fillId="0" borderId="11" xfId="0" applyFont="1" applyFill="1" applyBorder="1" applyAlignment="1">
      <alignment horizontal="center" vertical="center" wrapText="1"/>
    </xf>
    <xf numFmtId="0" fontId="22" fillId="0" borderId="12" xfId="0" applyFont="1" applyFill="1" applyBorder="1" applyAlignment="1">
      <alignment horizontal="center" vertical="center" shrinkToFit="1"/>
    </xf>
    <xf numFmtId="0" fontId="27" fillId="2" borderId="16" xfId="0" applyFont="1" applyFill="1" applyBorder="1" applyAlignment="1">
      <alignment horizontal="center" vertical="center" wrapText="1"/>
    </xf>
    <xf numFmtId="0" fontId="22" fillId="2" borderId="5" xfId="0" applyFont="1" applyFill="1" applyBorder="1" applyAlignment="1">
      <alignment horizontal="center" vertical="center" wrapText="1"/>
    </xf>
    <xf numFmtId="9" fontId="22" fillId="0" borderId="11" xfId="0" applyNumberFormat="1" applyFont="1" applyBorder="1" applyAlignment="1">
      <alignment horizontal="center" vertical="center" wrapText="1"/>
    </xf>
    <xf numFmtId="0" fontId="22" fillId="2" borderId="11" xfId="0" applyFont="1" applyFill="1" applyBorder="1" applyAlignment="1">
      <alignment horizontal="center" vertical="center" wrapText="1"/>
    </xf>
    <xf numFmtId="0" fontId="27" fillId="2" borderId="24" xfId="0" applyFont="1" applyFill="1" applyBorder="1" applyAlignment="1">
      <alignment horizontal="center" vertical="center" wrapText="1"/>
    </xf>
    <xf numFmtId="0" fontId="22" fillId="0" borderId="5" xfId="0" quotePrefix="1" applyFont="1" applyBorder="1" applyAlignment="1">
      <alignment horizontal="center" vertical="center" wrapText="1"/>
    </xf>
    <xf numFmtId="0" fontId="23" fillId="0" borderId="2" xfId="0" applyFont="1" applyBorder="1" applyAlignment="1">
      <alignment horizontal="center" vertical="center" shrinkToFit="1"/>
    </xf>
    <xf numFmtId="14" fontId="23" fillId="0" borderId="19" xfId="0" applyNumberFormat="1" applyFont="1" applyBorder="1" applyAlignment="1">
      <alignment horizontal="center" vertical="center" shrinkToFit="1"/>
    </xf>
    <xf numFmtId="0" fontId="7" fillId="0" borderId="1" xfId="0" applyNumberFormat="1" applyFont="1" applyFill="1" applyBorder="1" applyAlignment="1" applyProtection="1">
      <alignment horizontal="center" vertical="center"/>
    </xf>
    <xf numFmtId="0" fontId="28" fillId="0" borderId="1" xfId="0" applyNumberFormat="1" applyFont="1" applyFill="1" applyBorder="1" applyAlignment="1" applyProtection="1">
      <alignment horizontal="center" vertical="center"/>
    </xf>
    <xf numFmtId="0" fontId="28" fillId="0" borderId="1" xfId="0" applyNumberFormat="1" applyFont="1" applyFill="1" applyBorder="1" applyAlignment="1" applyProtection="1">
      <alignment horizontal="left" vertical="center"/>
    </xf>
    <xf numFmtId="3" fontId="20" fillId="0" borderId="19" xfId="0" applyNumberFormat="1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/>
    </xf>
    <xf numFmtId="0" fontId="22" fillId="4" borderId="5" xfId="0" applyFont="1" applyFill="1" applyBorder="1" applyAlignment="1">
      <alignment horizontal="center" vertical="center" wrapText="1"/>
    </xf>
    <xf numFmtId="14" fontId="20" fillId="4" borderId="5" xfId="0" applyNumberFormat="1" applyFont="1" applyFill="1" applyBorder="1" applyAlignment="1">
      <alignment horizontal="center" vertical="center" wrapText="1"/>
    </xf>
    <xf numFmtId="14" fontId="9" fillId="4" borderId="2" xfId="0" applyNumberFormat="1" applyFont="1" applyFill="1" applyBorder="1" applyAlignment="1">
      <alignment horizontal="center" vertical="center"/>
    </xf>
    <xf numFmtId="14" fontId="15" fillId="4" borderId="2" xfId="0" applyNumberFormat="1" applyFont="1" applyFill="1" applyBorder="1" applyAlignment="1">
      <alignment horizontal="center" vertical="center"/>
    </xf>
    <xf numFmtId="0" fontId="30" fillId="0" borderId="2" xfId="0" applyNumberFormat="1" applyFont="1" applyFill="1" applyBorder="1" applyAlignment="1" applyProtection="1">
      <alignment horizontal="center" vertical="center" wrapText="1" shrinkToFit="1"/>
    </xf>
    <xf numFmtId="0" fontId="30" fillId="0" borderId="2" xfId="0" quotePrefix="1" applyNumberFormat="1" applyFont="1" applyFill="1" applyBorder="1" applyAlignment="1" applyProtection="1">
      <alignment horizontal="center" vertical="center" shrinkToFit="1"/>
    </xf>
    <xf numFmtId="180" fontId="30" fillId="0" borderId="2" xfId="0" applyNumberFormat="1" applyFont="1" applyFill="1" applyBorder="1" applyAlignment="1" applyProtection="1">
      <alignment horizontal="center" vertical="center" shrinkToFit="1"/>
    </xf>
    <xf numFmtId="4" fontId="30" fillId="0" borderId="2" xfId="0" applyNumberFormat="1" applyFont="1" applyFill="1" applyBorder="1" applyAlignment="1" applyProtection="1">
      <alignment horizontal="center" vertical="center" shrinkToFit="1"/>
    </xf>
    <xf numFmtId="0" fontId="30" fillId="0" borderId="2" xfId="0" applyFont="1" applyBorder="1" applyAlignment="1" applyProtection="1">
      <alignment horizontal="center" vertical="center" shrinkToFit="1"/>
    </xf>
    <xf numFmtId="0" fontId="31" fillId="0" borderId="2" xfId="0" applyFont="1" applyBorder="1" applyAlignment="1" applyProtection="1">
      <alignment horizontal="center" vertical="center" shrinkToFit="1"/>
    </xf>
    <xf numFmtId="0" fontId="32" fillId="0" borderId="2" xfId="0" applyFont="1" applyBorder="1" applyAlignment="1" applyProtection="1">
      <alignment horizontal="center" vertical="center" wrapText="1"/>
    </xf>
    <xf numFmtId="0" fontId="3" fillId="0" borderId="2" xfId="0" quotePrefix="1" applyFont="1" applyBorder="1" applyAlignment="1">
      <alignment horizontal="center" vertical="center" wrapText="1"/>
    </xf>
    <xf numFmtId="0" fontId="0" fillId="0" borderId="2" xfId="0" applyNumberFormat="1" applyFont="1" applyFill="1" applyBorder="1" applyAlignment="1" applyProtection="1">
      <alignment horizontal="center" vertical="center"/>
    </xf>
    <xf numFmtId="0" fontId="8" fillId="2" borderId="2" xfId="0" applyNumberFormat="1" applyFont="1" applyFill="1" applyBorder="1" applyAlignment="1" applyProtection="1">
      <alignment horizontal="center" vertical="center"/>
    </xf>
    <xf numFmtId="0" fontId="0" fillId="0" borderId="2" xfId="0" applyNumberFormat="1" applyFont="1" applyFill="1" applyBorder="1" applyAlignment="1" applyProtection="1">
      <alignment horizontal="center"/>
    </xf>
    <xf numFmtId="0" fontId="32" fillId="0" borderId="2" xfId="0" applyFont="1" applyBorder="1" applyAlignment="1" applyProtection="1">
      <alignment horizontal="center" vertical="center"/>
    </xf>
    <xf numFmtId="177" fontId="32" fillId="0" borderId="2" xfId="0" applyNumberFormat="1" applyFont="1" applyBorder="1" applyAlignment="1" applyProtection="1">
      <alignment horizontal="center" vertical="center"/>
    </xf>
    <xf numFmtId="0" fontId="33" fillId="0" borderId="2" xfId="0" applyFont="1" applyBorder="1" applyAlignment="1" applyProtection="1">
      <alignment horizontal="center" vertical="center"/>
    </xf>
    <xf numFmtId="181" fontId="33" fillId="0" borderId="2" xfId="0" applyNumberFormat="1" applyFont="1" applyBorder="1" applyAlignment="1" applyProtection="1">
      <alignment horizontal="center" vertical="center" wrapText="1"/>
    </xf>
    <xf numFmtId="177" fontId="34" fillId="0" borderId="2" xfId="0" applyNumberFormat="1" applyFont="1" applyFill="1" applyBorder="1" applyAlignment="1">
      <alignment horizontal="center" vertical="center"/>
    </xf>
    <xf numFmtId="178" fontId="9" fillId="2" borderId="2" xfId="0" applyNumberFormat="1" applyFont="1" applyFill="1" applyBorder="1" applyAlignment="1" applyProtection="1">
      <alignment horizontal="center" vertical="center"/>
    </xf>
    <xf numFmtId="0" fontId="28" fillId="0" borderId="1" xfId="0" applyNumberFormat="1" applyFont="1" applyFill="1" applyBorder="1" applyAlignment="1" applyProtection="1">
      <alignment horizontal="right" vertical="center"/>
    </xf>
    <xf numFmtId="0" fontId="0" fillId="0" borderId="0" xfId="0" applyAlignment="1">
      <alignment horizontal="center"/>
    </xf>
    <xf numFmtId="41" fontId="10" fillId="0" borderId="0" xfId="1" applyFont="1" applyBorder="1" applyAlignment="1">
      <alignment horizontal="center" vertical="center"/>
    </xf>
    <xf numFmtId="41" fontId="11" fillId="3" borderId="2" xfId="1" applyFont="1" applyFill="1" applyBorder="1" applyAlignment="1">
      <alignment horizontal="center" vertical="center" wrapText="1"/>
    </xf>
    <xf numFmtId="41" fontId="0" fillId="0" borderId="0" xfId="1" applyFont="1" applyAlignment="1"/>
    <xf numFmtId="0" fontId="27" fillId="2" borderId="20" xfId="0" applyFont="1" applyFill="1" applyBorder="1" applyAlignment="1">
      <alignment horizontal="center" vertical="center" wrapText="1"/>
    </xf>
    <xf numFmtId="0" fontId="22" fillId="2" borderId="21" xfId="0" applyFont="1" applyFill="1" applyBorder="1" applyAlignment="1">
      <alignment horizontal="center" vertical="center" wrapText="1"/>
    </xf>
    <xf numFmtId="0" fontId="27" fillId="2" borderId="20" xfId="0" applyFont="1" applyFill="1" applyBorder="1" applyAlignment="1">
      <alignment horizontal="center" vertical="center" wrapText="1"/>
    </xf>
    <xf numFmtId="0" fontId="22" fillId="2" borderId="21" xfId="0" applyFont="1" applyFill="1" applyBorder="1" applyAlignment="1">
      <alignment horizontal="center" vertical="center" wrapText="1"/>
    </xf>
    <xf numFmtId="0" fontId="27" fillId="2" borderId="20" xfId="0" applyFont="1" applyFill="1" applyBorder="1" applyAlignment="1">
      <alignment horizontal="center" vertical="center" wrapText="1"/>
    </xf>
    <xf numFmtId="0" fontId="22" fillId="2" borderId="21" xfId="0" applyFont="1" applyFill="1" applyBorder="1" applyAlignment="1">
      <alignment horizontal="center" vertical="center" wrapText="1"/>
    </xf>
    <xf numFmtId="0" fontId="35" fillId="0" borderId="2" xfId="0" applyFont="1" applyBorder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3" fillId="0" borderId="30" xfId="0" applyFont="1" applyBorder="1" applyAlignment="1">
      <alignment horizontal="center" vertical="center"/>
    </xf>
    <xf numFmtId="0" fontId="11" fillId="3" borderId="31" xfId="0" applyFont="1" applyFill="1" applyBorder="1" applyAlignment="1">
      <alignment horizontal="center" vertical="center"/>
    </xf>
    <xf numFmtId="0" fontId="11" fillId="3" borderId="32" xfId="0" applyFont="1" applyFill="1" applyBorder="1" applyAlignment="1">
      <alignment horizontal="center" vertical="center" wrapText="1"/>
    </xf>
    <xf numFmtId="0" fontId="11" fillId="3" borderId="32" xfId="0" applyFont="1" applyFill="1" applyBorder="1" applyAlignment="1">
      <alignment horizontal="center" vertical="center"/>
    </xf>
    <xf numFmtId="0" fontId="11" fillId="3" borderId="33" xfId="0" applyFont="1" applyFill="1" applyBorder="1" applyAlignment="1">
      <alignment horizontal="center" vertical="center"/>
    </xf>
    <xf numFmtId="0" fontId="3" fillId="0" borderId="34" xfId="0" applyFont="1" applyBorder="1" applyAlignment="1">
      <alignment horizontal="center" vertical="center"/>
    </xf>
    <xf numFmtId="0" fontId="3" fillId="0" borderId="35" xfId="0" applyFont="1" applyBorder="1" applyAlignment="1">
      <alignment horizontal="center" vertical="center"/>
    </xf>
    <xf numFmtId="0" fontId="29" fillId="0" borderId="35" xfId="0" quotePrefix="1" applyFont="1" applyBorder="1" applyAlignment="1">
      <alignment horizontal="center" vertical="center"/>
    </xf>
    <xf numFmtId="0" fontId="3" fillId="0" borderId="35" xfId="0" applyFont="1" applyFill="1" applyBorder="1" applyAlignment="1">
      <alignment horizontal="center" vertical="center"/>
    </xf>
    <xf numFmtId="38" fontId="3" fillId="0" borderId="35" xfId="4" applyNumberFormat="1" applyFont="1" applyBorder="1">
      <alignment vertical="center"/>
    </xf>
    <xf numFmtId="38" fontId="3" fillId="0" borderId="35" xfId="4" applyNumberFormat="1" applyFont="1" applyBorder="1" applyAlignment="1">
      <alignment horizontal="right" vertical="center"/>
    </xf>
    <xf numFmtId="0" fontId="3" fillId="0" borderId="36" xfId="0" applyFont="1" applyBorder="1" applyAlignment="1">
      <alignment vertical="center"/>
    </xf>
    <xf numFmtId="0" fontId="10" fillId="0" borderId="0" xfId="0" applyFont="1" applyBorder="1" applyAlignment="1">
      <alignment horizontal="center" vertical="center"/>
    </xf>
    <xf numFmtId="0" fontId="14" fillId="0" borderId="0" xfId="0" applyFont="1" applyBorder="1" applyAlignment="1">
      <alignment horizontal="left" vertical="center"/>
    </xf>
    <xf numFmtId="0" fontId="5" fillId="0" borderId="0" xfId="0" applyNumberFormat="1" applyFont="1" applyFill="1" applyBorder="1" applyAlignment="1" applyProtection="1">
      <alignment horizontal="center" vertical="center"/>
    </xf>
    <xf numFmtId="0" fontId="6" fillId="0" borderId="1" xfId="0" applyNumberFormat="1" applyFont="1" applyFill="1" applyBorder="1" applyAlignment="1" applyProtection="1">
      <alignment horizontal="left" vertical="center"/>
    </xf>
    <xf numFmtId="0" fontId="7" fillId="0" borderId="1" xfId="0" applyNumberFormat="1" applyFont="1" applyFill="1" applyBorder="1" applyAlignment="1" applyProtection="1">
      <alignment horizontal="center" vertical="center"/>
    </xf>
    <xf numFmtId="0" fontId="7" fillId="0" borderId="1" xfId="0" applyNumberFormat="1" applyFont="1" applyFill="1" applyBorder="1" applyAlignment="1" applyProtection="1">
      <alignment horizontal="right" vertical="center"/>
    </xf>
    <xf numFmtId="0" fontId="16" fillId="0" borderId="0" xfId="0" applyNumberFormat="1" applyFont="1" applyFill="1" applyBorder="1" applyAlignment="1" applyProtection="1">
      <alignment horizontal="center" vertical="center"/>
    </xf>
    <xf numFmtId="0" fontId="17" fillId="0" borderId="1" xfId="0" applyNumberFormat="1" applyFont="1" applyFill="1" applyBorder="1" applyAlignment="1" applyProtection="1">
      <alignment horizontal="left" vertical="center"/>
    </xf>
    <xf numFmtId="0" fontId="21" fillId="2" borderId="10" xfId="0" applyFont="1" applyFill="1" applyBorder="1" applyAlignment="1">
      <alignment horizontal="center" vertical="center" wrapText="1"/>
    </xf>
    <xf numFmtId="0" fontId="21" fillId="2" borderId="6" xfId="0" applyFont="1" applyFill="1" applyBorder="1" applyAlignment="1">
      <alignment horizontal="center" vertical="center" wrapText="1"/>
    </xf>
    <xf numFmtId="0" fontId="21" fillId="2" borderId="4" xfId="0" applyFont="1" applyFill="1" applyBorder="1" applyAlignment="1">
      <alignment horizontal="center" vertical="center" wrapText="1"/>
    </xf>
    <xf numFmtId="0" fontId="23" fillId="0" borderId="8" xfId="0" applyFont="1" applyBorder="1" applyAlignment="1">
      <alignment horizontal="left" vertical="center" shrinkToFit="1"/>
    </xf>
    <xf numFmtId="0" fontId="23" fillId="0" borderId="7" xfId="0" applyFont="1" applyBorder="1" applyAlignment="1">
      <alignment horizontal="left" vertical="center" shrinkToFit="1"/>
    </xf>
    <xf numFmtId="0" fontId="23" fillId="0" borderId="23" xfId="0" applyFont="1" applyBorder="1" applyAlignment="1">
      <alignment horizontal="left" vertical="center" shrinkToFit="1"/>
    </xf>
    <xf numFmtId="0" fontId="22" fillId="0" borderId="19" xfId="0" applyFont="1" applyBorder="1" applyAlignment="1">
      <alignment horizontal="justify" vertical="center" wrapText="1"/>
    </xf>
    <xf numFmtId="0" fontId="22" fillId="0" borderId="18" xfId="0" applyFont="1" applyBorder="1" applyAlignment="1">
      <alignment horizontal="justify" vertical="center" wrapText="1"/>
    </xf>
    <xf numFmtId="0" fontId="22" fillId="0" borderId="17" xfId="0" applyFont="1" applyBorder="1" applyAlignment="1">
      <alignment horizontal="justify" vertical="center" wrapText="1"/>
    </xf>
    <xf numFmtId="0" fontId="22" fillId="0" borderId="15" xfId="0" applyFont="1" applyBorder="1" applyAlignment="1">
      <alignment vertical="center" wrapText="1"/>
    </xf>
    <xf numFmtId="0" fontId="22" fillId="0" borderId="14" xfId="0" applyFont="1" applyBorder="1" applyAlignment="1">
      <alignment vertical="center" wrapText="1"/>
    </xf>
    <xf numFmtId="0" fontId="22" fillId="0" borderId="13" xfId="0" applyFont="1" applyBorder="1" applyAlignment="1">
      <alignment vertical="center" wrapText="1"/>
    </xf>
    <xf numFmtId="0" fontId="22" fillId="0" borderId="8" xfId="0" quotePrefix="1" applyFont="1" applyBorder="1" applyAlignment="1">
      <alignment horizontal="justify" vertical="center" wrapText="1"/>
    </xf>
    <xf numFmtId="0" fontId="22" fillId="0" borderId="7" xfId="0" applyFont="1" applyBorder="1" applyAlignment="1">
      <alignment horizontal="justify" vertical="center" wrapText="1"/>
    </xf>
    <xf numFmtId="0" fontId="22" fillId="0" borderId="23" xfId="0" applyFont="1" applyBorder="1" applyAlignment="1">
      <alignment horizontal="justify" vertical="center" wrapText="1"/>
    </xf>
    <xf numFmtId="0" fontId="27" fillId="2" borderId="20" xfId="0" applyFont="1" applyFill="1" applyBorder="1" applyAlignment="1">
      <alignment horizontal="center" vertical="center" wrapText="1"/>
    </xf>
    <xf numFmtId="0" fontId="22" fillId="2" borderId="22" xfId="0" applyFont="1" applyFill="1" applyBorder="1" applyAlignment="1">
      <alignment horizontal="center" vertical="center" wrapText="1"/>
    </xf>
    <xf numFmtId="0" fontId="22" fillId="2" borderId="21" xfId="0" applyFont="1" applyFill="1" applyBorder="1" applyAlignment="1">
      <alignment horizontal="center" vertical="center" wrapText="1"/>
    </xf>
    <xf numFmtId="0" fontId="22" fillId="2" borderId="25" xfId="0" applyFont="1" applyFill="1" applyBorder="1" applyAlignment="1">
      <alignment horizontal="center" vertical="center" wrapText="1"/>
    </xf>
    <xf numFmtId="0" fontId="22" fillId="2" borderId="19" xfId="0" applyFont="1" applyFill="1" applyBorder="1" applyAlignment="1">
      <alignment horizontal="center" vertical="center" wrapText="1"/>
    </xf>
    <xf numFmtId="0" fontId="22" fillId="2" borderId="18" xfId="0" applyFont="1" applyFill="1" applyBorder="1" applyAlignment="1">
      <alignment horizontal="center" vertical="center" wrapText="1"/>
    </xf>
    <xf numFmtId="0" fontId="22" fillId="2" borderId="17" xfId="0" applyFont="1" applyFill="1" applyBorder="1" applyAlignment="1">
      <alignment horizontal="center" vertical="center" wrapText="1"/>
    </xf>
    <xf numFmtId="0" fontId="22" fillId="0" borderId="19" xfId="0" applyFont="1" applyBorder="1" applyAlignment="1">
      <alignment horizontal="left" vertical="center" wrapText="1"/>
    </xf>
    <xf numFmtId="0" fontId="22" fillId="0" borderId="18" xfId="0" applyFont="1" applyBorder="1" applyAlignment="1">
      <alignment horizontal="left" vertical="center" wrapText="1"/>
    </xf>
    <xf numFmtId="0" fontId="22" fillId="0" borderId="17" xfId="0" applyFont="1" applyBorder="1" applyAlignment="1">
      <alignment horizontal="left" vertical="center" wrapText="1"/>
    </xf>
    <xf numFmtId="49" fontId="8" fillId="2" borderId="29" xfId="0" applyNumberFormat="1" applyFont="1" applyFill="1" applyBorder="1" applyAlignment="1" applyProtection="1">
      <alignment horizontal="center" vertical="center"/>
    </xf>
    <xf numFmtId="49" fontId="8" fillId="2" borderId="28" xfId="0" applyNumberFormat="1" applyFont="1" applyFill="1" applyBorder="1" applyAlignment="1" applyProtection="1">
      <alignment horizontal="center" vertical="center"/>
    </xf>
    <xf numFmtId="49" fontId="8" fillId="2" borderId="27" xfId="0" applyNumberFormat="1" applyFont="1" applyFill="1" applyBorder="1" applyAlignment="1" applyProtection="1">
      <alignment horizontal="center" vertical="center"/>
    </xf>
    <xf numFmtId="49" fontId="8" fillId="2" borderId="26" xfId="0" applyNumberFormat="1" applyFont="1" applyFill="1" applyBorder="1" applyAlignment="1" applyProtection="1">
      <alignment horizontal="center" vertical="center"/>
    </xf>
    <xf numFmtId="0" fontId="8" fillId="2" borderId="27" xfId="0" applyNumberFormat="1" applyFont="1" applyFill="1" applyBorder="1" applyAlignment="1" applyProtection="1">
      <alignment horizontal="center" vertical="center"/>
    </xf>
    <xf numFmtId="0" fontId="8" fillId="2" borderId="26" xfId="0" applyNumberFormat="1" applyFont="1" applyFill="1" applyBorder="1" applyAlignment="1" applyProtection="1">
      <alignment horizontal="center" vertical="center"/>
    </xf>
    <xf numFmtId="177" fontId="15" fillId="0" borderId="2" xfId="0" applyNumberFormat="1" applyFont="1" applyFill="1" applyBorder="1" applyAlignment="1">
      <alignment horizontal="center" vertical="center" wrapText="1" shrinkToFit="1"/>
    </xf>
  </cellXfs>
  <cellStyles count="15">
    <cellStyle name="쉼표 [0]" xfId="1" builtinId="6"/>
    <cellStyle name="쉼표 [0] 2" xfId="3"/>
    <cellStyle name="쉼표 [0] 2 2" xfId="8"/>
    <cellStyle name="쉼표 [0] 3" xfId="4"/>
    <cellStyle name="쉼표 [0] 3 2" xfId="9"/>
    <cellStyle name="쉼표 [0] 3 3" xfId="13"/>
    <cellStyle name="쉼표 [0] 4" xfId="2"/>
    <cellStyle name="쉼표 [0] 4 2" xfId="7"/>
    <cellStyle name="쉼표 [0] 5" xfId="5"/>
    <cellStyle name="쉼표 [0] 5 2" xfId="10"/>
    <cellStyle name="쉼표 [0] 6" xfId="6"/>
    <cellStyle name="쉼표 [0] 6 2" xfId="12"/>
    <cellStyle name="쉼표 [0] 7" xfId="11"/>
    <cellStyle name="표준" xfId="0" builtinId="0"/>
    <cellStyle name="표준 2" xfId="14"/>
  </cellStyles>
  <dxfs count="0"/>
  <tableStyles count="0" defaultTableStyle="TableStyleMedium9" defaultPivotStyle="PivotStyleLight16"/>
  <colors>
    <mruColors>
      <color rgb="FFC0F3F6"/>
      <color rgb="FFCCFFCC"/>
      <color rgb="FFCCFF99"/>
      <color rgb="FFCCFFFF"/>
      <color rgb="FFCC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5"/>
  <sheetViews>
    <sheetView tabSelected="1" zoomScale="85" zoomScaleNormal="85" workbookViewId="0">
      <selection activeCell="C16" sqref="C16"/>
    </sheetView>
  </sheetViews>
  <sheetFormatPr defaultRowHeight="13.5" x14ac:dyDescent="0.15"/>
  <cols>
    <col min="1" max="1" width="8.6640625" style="38" customWidth="1"/>
    <col min="2" max="2" width="8.77734375" style="38" customWidth="1"/>
    <col min="3" max="3" width="29.21875" style="38" customWidth="1"/>
    <col min="4" max="4" width="10.88671875" style="38" customWidth="1"/>
    <col min="5" max="7" width="12.44140625" style="38" customWidth="1"/>
    <col min="8" max="8" width="10.44140625" style="15" customWidth="1"/>
    <col min="9" max="9" width="17.6640625" style="38" customWidth="1"/>
    <col min="10" max="10" width="8.88671875" style="6"/>
    <col min="11" max="11" width="11.6640625" style="7" customWidth="1"/>
    <col min="12" max="12" width="6.6640625" style="6" customWidth="1"/>
    <col min="13" max="16384" width="8.88671875" style="38"/>
  </cols>
  <sheetData>
    <row r="1" spans="1:12" ht="25.5" x14ac:dyDescent="0.15">
      <c r="A1" s="138" t="s">
        <v>164</v>
      </c>
      <c r="B1" s="138"/>
      <c r="C1" s="138"/>
      <c r="D1" s="138"/>
      <c r="E1" s="138"/>
      <c r="F1" s="138"/>
      <c r="G1" s="138"/>
      <c r="H1" s="138"/>
      <c r="I1" s="138"/>
      <c r="J1" s="138"/>
      <c r="K1" s="138"/>
      <c r="L1" s="138"/>
    </row>
    <row r="2" spans="1:12" ht="25.5" x14ac:dyDescent="0.15">
      <c r="A2" s="139" t="s">
        <v>33</v>
      </c>
      <c r="B2" s="139"/>
      <c r="C2" s="139"/>
      <c r="D2" s="59"/>
      <c r="E2" s="59"/>
      <c r="F2" s="59"/>
      <c r="G2" s="59"/>
      <c r="H2" s="13"/>
      <c r="I2" s="59"/>
      <c r="J2" s="59"/>
      <c r="K2" s="59"/>
      <c r="L2" s="59"/>
    </row>
    <row r="3" spans="1:12" ht="24.75" customHeight="1" x14ac:dyDescent="0.15">
      <c r="A3" s="10" t="s">
        <v>34</v>
      </c>
      <c r="B3" s="10" t="s">
        <v>35</v>
      </c>
      <c r="C3" s="10" t="s">
        <v>36</v>
      </c>
      <c r="D3" s="10" t="s">
        <v>48</v>
      </c>
      <c r="E3" s="10" t="s">
        <v>38</v>
      </c>
      <c r="F3" s="10" t="s">
        <v>39</v>
      </c>
      <c r="G3" s="10" t="s">
        <v>40</v>
      </c>
      <c r="H3" s="14" t="s">
        <v>41</v>
      </c>
      <c r="I3" s="11" t="s">
        <v>42</v>
      </c>
      <c r="J3" s="11" t="s">
        <v>12</v>
      </c>
      <c r="K3" s="11" t="s">
        <v>43</v>
      </c>
      <c r="L3" s="11" t="s">
        <v>44</v>
      </c>
    </row>
    <row r="4" spans="1:12" ht="24.75" customHeight="1" x14ac:dyDescent="0.15">
      <c r="A4" s="39">
        <v>2019</v>
      </c>
      <c r="B4" s="39">
        <v>5</v>
      </c>
      <c r="C4" s="39" t="s">
        <v>244</v>
      </c>
      <c r="D4" s="39" t="s">
        <v>201</v>
      </c>
      <c r="E4" s="124" t="s">
        <v>202</v>
      </c>
      <c r="F4" s="125" t="s">
        <v>203</v>
      </c>
      <c r="G4" s="16" t="s">
        <v>204</v>
      </c>
      <c r="H4" s="43">
        <v>1500</v>
      </c>
      <c r="I4" s="41" t="s">
        <v>205</v>
      </c>
      <c r="J4" s="41" t="s">
        <v>206</v>
      </c>
      <c r="K4" s="41" t="s">
        <v>207</v>
      </c>
      <c r="L4" s="12"/>
    </row>
    <row r="5" spans="1:12" ht="24.75" customHeight="1" x14ac:dyDescent="0.15">
      <c r="A5" s="39">
        <v>2019</v>
      </c>
      <c r="B5" s="39">
        <v>5</v>
      </c>
      <c r="C5" s="39" t="s">
        <v>217</v>
      </c>
      <c r="D5" s="39" t="s">
        <v>218</v>
      </c>
      <c r="E5" s="40" t="s">
        <v>219</v>
      </c>
      <c r="F5" s="17">
        <v>228</v>
      </c>
      <c r="G5" s="16" t="s">
        <v>220</v>
      </c>
      <c r="H5" s="43">
        <v>3050</v>
      </c>
      <c r="I5" s="41" t="s">
        <v>221</v>
      </c>
      <c r="J5" s="41" t="s">
        <v>222</v>
      </c>
      <c r="K5" s="41" t="s">
        <v>223</v>
      </c>
      <c r="L5" s="12"/>
    </row>
  </sheetData>
  <autoFilter ref="A3:L3">
    <sortState ref="A4:L30">
      <sortCondition ref="B3"/>
    </sortState>
  </autoFilter>
  <mergeCells count="2">
    <mergeCell ref="A1:L1"/>
    <mergeCell ref="A2:C2"/>
  </mergeCells>
  <phoneticPr fontId="4" type="noConversion"/>
  <dataValidations count="1">
    <dataValidation type="list" allowBlank="1" showInputMessage="1" showErrorMessage="1" sqref="D4:D5">
      <formula1>"일반총액,일반단가,일반종낙,제한총액,제한단가,제한종낙,수의총액,수의단가,기타"</formula1>
    </dataValidation>
  </dataValidations>
  <pageMargins left="0.7" right="0.7" top="0.75" bottom="0.75" header="0.3" footer="0.3"/>
  <pageSetup paperSize="9" orientation="portrait" horizontalDpi="300" verticalDpi="300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"/>
  <sheetViews>
    <sheetView workbookViewId="0">
      <selection activeCell="D15" sqref="D15"/>
    </sheetView>
  </sheetViews>
  <sheetFormatPr defaultRowHeight="13.5" x14ac:dyDescent="0.15"/>
  <cols>
    <col min="1" max="1" width="12.5546875" style="1" customWidth="1"/>
    <col min="2" max="2" width="20.77734375" style="1" customWidth="1"/>
    <col min="3" max="4" width="11.109375" style="1" customWidth="1"/>
    <col min="5" max="7" width="9.5546875" style="1" customWidth="1"/>
    <col min="8" max="8" width="11.44140625" style="1" bestFit="1" customWidth="1"/>
    <col min="9" max="9" width="16.109375" style="5" customWidth="1"/>
    <col min="10" max="16384" width="8.88671875" style="38"/>
  </cols>
  <sheetData>
    <row r="1" spans="1:9" ht="25.5" x14ac:dyDescent="0.15">
      <c r="A1" s="140" t="s">
        <v>153</v>
      </c>
      <c r="B1" s="140"/>
      <c r="C1" s="140"/>
      <c r="D1" s="140"/>
      <c r="E1" s="140"/>
      <c r="F1" s="140"/>
      <c r="G1" s="140"/>
      <c r="H1" s="140"/>
      <c r="I1" s="140"/>
    </row>
    <row r="2" spans="1:9" ht="25.5" x14ac:dyDescent="0.15">
      <c r="A2" s="141" t="s">
        <v>24</v>
      </c>
      <c r="B2" s="141"/>
      <c r="C2" s="69"/>
      <c r="D2" s="69"/>
      <c r="E2" s="69"/>
      <c r="F2" s="69"/>
      <c r="G2" s="69"/>
      <c r="H2" s="69"/>
      <c r="I2" s="113" t="s">
        <v>152</v>
      </c>
    </row>
    <row r="3" spans="1:9" ht="26.25" customHeight="1" x14ac:dyDescent="0.15">
      <c r="A3" s="175" t="s">
        <v>151</v>
      </c>
      <c r="B3" s="173" t="s">
        <v>150</v>
      </c>
      <c r="C3" s="173" t="s">
        <v>149</v>
      </c>
      <c r="D3" s="173" t="s">
        <v>148</v>
      </c>
      <c r="E3" s="171" t="s">
        <v>147</v>
      </c>
      <c r="F3" s="172"/>
      <c r="G3" s="171" t="s">
        <v>146</v>
      </c>
      <c r="H3" s="172"/>
      <c r="I3" s="173" t="s">
        <v>145</v>
      </c>
    </row>
    <row r="4" spans="1:9" ht="28.5" customHeight="1" x14ac:dyDescent="0.15">
      <c r="A4" s="176"/>
      <c r="B4" s="174"/>
      <c r="C4" s="174"/>
      <c r="D4" s="174"/>
      <c r="E4" s="112" t="s">
        <v>144</v>
      </c>
      <c r="F4" s="112" t="s">
        <v>143</v>
      </c>
      <c r="G4" s="112" t="s">
        <v>144</v>
      </c>
      <c r="H4" s="112" t="s">
        <v>143</v>
      </c>
      <c r="I4" s="174"/>
    </row>
    <row r="5" spans="1:9" ht="28.5" customHeight="1" x14ac:dyDescent="0.15">
      <c r="A5" s="4"/>
      <c r="B5" s="103" t="s">
        <v>142</v>
      </c>
      <c r="C5" s="8"/>
      <c r="D5" s="8"/>
      <c r="E5" s="8"/>
      <c r="F5" s="8"/>
      <c r="G5" s="8"/>
      <c r="H5" s="8"/>
      <c r="I5" s="111"/>
    </row>
  </sheetData>
  <mergeCells count="9">
    <mergeCell ref="A1:I1"/>
    <mergeCell ref="A2:B2"/>
    <mergeCell ref="E3:F3"/>
    <mergeCell ref="G3:H3"/>
    <mergeCell ref="I3:I4"/>
    <mergeCell ref="D3:D4"/>
    <mergeCell ref="C3:C4"/>
    <mergeCell ref="B3:B4"/>
    <mergeCell ref="A3:A4"/>
  </mergeCells>
  <phoneticPr fontId="4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7"/>
  <sheetViews>
    <sheetView zoomScale="85" zoomScaleNormal="85" workbookViewId="0">
      <selection activeCell="I21" sqref="I21"/>
    </sheetView>
  </sheetViews>
  <sheetFormatPr defaultRowHeight="13.5" x14ac:dyDescent="0.15"/>
  <cols>
    <col min="1" max="1" width="8.6640625" style="38" customWidth="1"/>
    <col min="2" max="2" width="8.77734375" style="38" customWidth="1"/>
    <col min="3" max="3" width="29.21875" style="114" customWidth="1"/>
    <col min="4" max="4" width="10.88671875" style="38" customWidth="1"/>
    <col min="5" max="5" width="12.44140625" style="117" customWidth="1"/>
    <col min="6" max="6" width="16.77734375" style="38" customWidth="1"/>
    <col min="7" max="9" width="12.44140625" style="38" customWidth="1"/>
    <col min="10" max="10" width="8.88671875" style="6"/>
    <col min="11" max="11" width="11.6640625" style="7" customWidth="1"/>
    <col min="12" max="12" width="6.6640625" style="6" customWidth="1"/>
    <col min="13" max="16384" width="8.88671875" style="38"/>
  </cols>
  <sheetData>
    <row r="1" spans="1:12" ht="25.5" x14ac:dyDescent="0.15">
      <c r="A1" s="138" t="s">
        <v>165</v>
      </c>
      <c r="B1" s="138"/>
      <c r="C1" s="138"/>
      <c r="D1" s="138"/>
      <c r="E1" s="138"/>
      <c r="F1" s="138"/>
      <c r="G1" s="138"/>
      <c r="H1" s="138"/>
      <c r="I1" s="138"/>
    </row>
    <row r="2" spans="1:12" ht="25.5" x14ac:dyDescent="0.15">
      <c r="A2" s="139" t="s">
        <v>33</v>
      </c>
      <c r="B2" s="139"/>
      <c r="C2" s="139"/>
      <c r="D2" s="59"/>
      <c r="E2" s="115"/>
      <c r="F2" s="59"/>
      <c r="G2" s="59"/>
      <c r="H2" s="59"/>
      <c r="I2" s="59"/>
    </row>
    <row r="3" spans="1:12" ht="24" x14ac:dyDescent="0.15">
      <c r="A3" s="18" t="s">
        <v>34</v>
      </c>
      <c r="B3" s="19" t="s">
        <v>35</v>
      </c>
      <c r="C3" s="18" t="s">
        <v>45</v>
      </c>
      <c r="D3" s="18" t="s">
        <v>37</v>
      </c>
      <c r="E3" s="116" t="s">
        <v>46</v>
      </c>
      <c r="F3" s="18" t="s">
        <v>42</v>
      </c>
      <c r="G3" s="18" t="s">
        <v>47</v>
      </c>
      <c r="H3" s="18" t="s">
        <v>43</v>
      </c>
      <c r="I3" s="18" t="s">
        <v>44</v>
      </c>
      <c r="J3" s="60"/>
      <c r="K3" s="61"/>
      <c r="L3" s="60"/>
    </row>
    <row r="4" spans="1:12" ht="24.95" customHeight="1" x14ac:dyDescent="0.15">
      <c r="A4" s="42">
        <v>2019</v>
      </c>
      <c r="B4" s="42">
        <v>5</v>
      </c>
      <c r="C4" s="42" t="s">
        <v>198</v>
      </c>
      <c r="D4" s="42" t="s">
        <v>201</v>
      </c>
      <c r="E4" s="53">
        <v>8050</v>
      </c>
      <c r="F4" s="42" t="s">
        <v>22</v>
      </c>
      <c r="G4" s="42" t="s">
        <v>199</v>
      </c>
      <c r="H4" s="42" t="s">
        <v>200</v>
      </c>
      <c r="I4" s="12"/>
    </row>
    <row r="5" spans="1:12" ht="24.95" customHeight="1" x14ac:dyDescent="0.15">
      <c r="A5" s="42">
        <v>2019</v>
      </c>
      <c r="B5" s="42">
        <v>5</v>
      </c>
      <c r="C5" s="42" t="s">
        <v>208</v>
      </c>
      <c r="D5" s="42" t="s">
        <v>201</v>
      </c>
      <c r="E5" s="53">
        <v>3720</v>
      </c>
      <c r="F5" s="41" t="s">
        <v>22</v>
      </c>
      <c r="G5" s="42" t="s">
        <v>209</v>
      </c>
      <c r="H5" s="42" t="s">
        <v>210</v>
      </c>
      <c r="I5" s="42"/>
    </row>
    <row r="6" spans="1:12" ht="24.95" customHeight="1" x14ac:dyDescent="0.15">
      <c r="A6" s="42">
        <v>2019</v>
      </c>
      <c r="B6" s="42">
        <v>5</v>
      </c>
      <c r="C6" s="42" t="s">
        <v>211</v>
      </c>
      <c r="D6" s="42" t="s">
        <v>201</v>
      </c>
      <c r="E6" s="53">
        <v>4720</v>
      </c>
      <c r="F6" s="41" t="s">
        <v>212</v>
      </c>
      <c r="G6" s="42" t="s">
        <v>209</v>
      </c>
      <c r="H6" s="42" t="s">
        <v>213</v>
      </c>
      <c r="I6" s="12"/>
    </row>
    <row r="7" spans="1:12" ht="24.75" customHeight="1" x14ac:dyDescent="0.15">
      <c r="A7" s="42">
        <v>2019</v>
      </c>
      <c r="B7" s="42">
        <v>5</v>
      </c>
      <c r="C7" s="42" t="s">
        <v>214</v>
      </c>
      <c r="D7" s="42" t="s">
        <v>201</v>
      </c>
      <c r="E7" s="53">
        <v>400</v>
      </c>
      <c r="F7" s="41" t="s">
        <v>22</v>
      </c>
      <c r="G7" s="42" t="s">
        <v>215</v>
      </c>
      <c r="H7" s="42" t="s">
        <v>216</v>
      </c>
      <c r="I7" s="12"/>
    </row>
  </sheetData>
  <autoFilter ref="A3:I3"/>
  <mergeCells count="2">
    <mergeCell ref="A1:I1"/>
    <mergeCell ref="A2:C2"/>
  </mergeCells>
  <phoneticPr fontId="4" type="noConversion"/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"/>
  <sheetViews>
    <sheetView zoomScale="85" zoomScaleNormal="85" workbookViewId="0">
      <selection activeCell="I29" sqref="I29"/>
    </sheetView>
  </sheetViews>
  <sheetFormatPr defaultRowHeight="13.5" x14ac:dyDescent="0.15"/>
  <cols>
    <col min="1" max="1" width="8.6640625" style="38" customWidth="1"/>
    <col min="2" max="2" width="8.77734375" style="38" customWidth="1"/>
    <col min="3" max="3" width="29.21875" style="38" customWidth="1"/>
    <col min="4" max="4" width="10.88671875" style="38" customWidth="1"/>
    <col min="5" max="9" width="12.44140625" style="38" customWidth="1"/>
    <col min="10" max="10" width="13.33203125" style="6" customWidth="1"/>
    <col min="11" max="11" width="11.6640625" style="7" customWidth="1"/>
    <col min="12" max="12" width="11.33203125" style="6" bestFit="1" customWidth="1"/>
    <col min="13" max="16384" width="8.88671875" style="38"/>
  </cols>
  <sheetData>
    <row r="1" spans="1:13" ht="25.5" x14ac:dyDescent="0.15">
      <c r="A1" s="138" t="s">
        <v>111</v>
      </c>
      <c r="B1" s="138"/>
      <c r="C1" s="138"/>
      <c r="D1" s="138"/>
      <c r="E1" s="138"/>
      <c r="F1" s="138"/>
      <c r="G1" s="138"/>
      <c r="H1" s="138"/>
      <c r="I1" s="138"/>
      <c r="J1" s="138"/>
      <c r="K1" s="138"/>
      <c r="L1" s="138"/>
      <c r="M1" s="138"/>
    </row>
    <row r="2" spans="1:13" ht="25.5" x14ac:dyDescent="0.15">
      <c r="A2" s="139" t="s">
        <v>110</v>
      </c>
      <c r="B2" s="139"/>
      <c r="C2" s="139"/>
      <c r="D2" s="91"/>
      <c r="E2" s="91"/>
      <c r="F2" s="91"/>
      <c r="G2" s="91"/>
      <c r="H2" s="91"/>
      <c r="I2" s="91"/>
      <c r="J2" s="91"/>
      <c r="K2" s="91"/>
      <c r="L2" s="91"/>
      <c r="M2" s="91"/>
    </row>
    <row r="3" spans="1:13" ht="27" customHeight="1" thickBot="1" x14ac:dyDescent="0.2">
      <c r="A3" s="127" t="s">
        <v>109</v>
      </c>
      <c r="B3" s="128" t="s">
        <v>108</v>
      </c>
      <c r="C3" s="129" t="s">
        <v>107</v>
      </c>
      <c r="D3" s="129" t="s">
        <v>106</v>
      </c>
      <c r="E3" s="129" t="s">
        <v>105</v>
      </c>
      <c r="F3" s="128" t="s">
        <v>104</v>
      </c>
      <c r="G3" s="128" t="s">
        <v>103</v>
      </c>
      <c r="H3" s="128" t="s">
        <v>102</v>
      </c>
      <c r="I3" s="128" t="s">
        <v>101</v>
      </c>
      <c r="J3" s="129" t="s">
        <v>100</v>
      </c>
      <c r="K3" s="129" t="s">
        <v>99</v>
      </c>
      <c r="L3" s="129" t="s">
        <v>98</v>
      </c>
      <c r="M3" s="130" t="s">
        <v>97</v>
      </c>
    </row>
    <row r="4" spans="1:13" ht="27" customHeight="1" thickTop="1" x14ac:dyDescent="0.15">
      <c r="A4" s="131">
        <v>2019</v>
      </c>
      <c r="B4" s="132">
        <v>5</v>
      </c>
      <c r="C4" s="133" t="s">
        <v>224</v>
      </c>
      <c r="D4" s="134" t="s">
        <v>225</v>
      </c>
      <c r="E4" s="132" t="s">
        <v>226</v>
      </c>
      <c r="F4" s="135">
        <v>3200</v>
      </c>
      <c r="G4" s="136">
        <v>0</v>
      </c>
      <c r="H4" s="136">
        <v>0</v>
      </c>
      <c r="I4" s="136">
        <v>3200</v>
      </c>
      <c r="J4" s="126" t="s">
        <v>227</v>
      </c>
      <c r="K4" s="132" t="s">
        <v>228</v>
      </c>
      <c r="L4" s="132" t="s">
        <v>229</v>
      </c>
      <c r="M4" s="137"/>
    </row>
  </sheetData>
  <mergeCells count="2">
    <mergeCell ref="A1:M1"/>
    <mergeCell ref="A2:C2"/>
  </mergeCells>
  <phoneticPr fontId="4" type="noConversion"/>
  <dataValidations count="3">
    <dataValidation type="textLength" operator="lessThanOrEqual" allowBlank="1" showInputMessage="1" showErrorMessage="1" sqref="J4">
      <formula1>5</formula1>
    </dataValidation>
    <dataValidation type="list" allowBlank="1" showInputMessage="1" showErrorMessage="1" sqref="E4">
      <formula1>"대안,턴키,일반,PQ,수의,실적"</formula1>
    </dataValidation>
    <dataValidation type="list" allowBlank="1" showInputMessage="1" showErrorMessage="1" sqref="D4">
      <formula1>"토건,토목,건축,전문,전기,통신,소방,기타"</formula1>
    </dataValidation>
  </dataValidations>
  <pageMargins left="0.7" right="0.7" top="0.75" bottom="0.75" header="0.3" footer="0.3"/>
  <pageSetup paperSize="9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"/>
  <sheetViews>
    <sheetView zoomScaleNormal="100" workbookViewId="0">
      <selection activeCell="A2" sqref="A2:B2"/>
    </sheetView>
  </sheetViews>
  <sheetFormatPr defaultRowHeight="13.5" x14ac:dyDescent="0.15"/>
  <cols>
    <col min="1" max="1" width="13" style="1" customWidth="1"/>
    <col min="2" max="2" width="28.109375" style="1" customWidth="1"/>
    <col min="3" max="3" width="9.5546875" style="1" customWidth="1"/>
    <col min="4" max="4" width="8.88671875" style="1" customWidth="1"/>
    <col min="5" max="5" width="9.21875" style="1" customWidth="1"/>
    <col min="6" max="10" width="9.6640625" style="1" customWidth="1"/>
    <col min="11" max="11" width="8.44140625" style="1" customWidth="1"/>
    <col min="12" max="16384" width="8.88671875" style="38"/>
  </cols>
  <sheetData>
    <row r="1" spans="1:11" ht="25.5" x14ac:dyDescent="0.15">
      <c r="A1" s="140" t="s">
        <v>126</v>
      </c>
      <c r="B1" s="140"/>
      <c r="C1" s="140"/>
      <c r="D1" s="140"/>
      <c r="E1" s="140"/>
      <c r="F1" s="140"/>
      <c r="G1" s="140"/>
      <c r="H1" s="140"/>
      <c r="I1" s="140"/>
      <c r="J1" s="140"/>
      <c r="K1" s="140"/>
    </row>
    <row r="2" spans="1:11" ht="25.5" x14ac:dyDescent="0.15">
      <c r="A2" s="141" t="s">
        <v>125</v>
      </c>
      <c r="B2" s="141"/>
      <c r="C2" s="69"/>
      <c r="D2" s="69"/>
      <c r="E2" s="69"/>
      <c r="F2" s="87"/>
      <c r="G2" s="87"/>
      <c r="H2" s="87"/>
      <c r="I2" s="87"/>
      <c r="J2" s="142" t="s">
        <v>124</v>
      </c>
      <c r="K2" s="142"/>
    </row>
    <row r="3" spans="1:11" ht="22.5" customHeight="1" x14ac:dyDescent="0.15">
      <c r="A3" s="105" t="s">
        <v>123</v>
      </c>
      <c r="B3" s="2" t="s">
        <v>122</v>
      </c>
      <c r="C3" s="2" t="s">
        <v>121</v>
      </c>
      <c r="D3" s="2" t="s">
        <v>120</v>
      </c>
      <c r="E3" s="2" t="s">
        <v>119</v>
      </c>
      <c r="F3" s="2" t="s">
        <v>118</v>
      </c>
      <c r="G3" s="2" t="s">
        <v>117</v>
      </c>
      <c r="H3" s="2" t="s">
        <v>116</v>
      </c>
      <c r="I3" s="2" t="s">
        <v>115</v>
      </c>
      <c r="J3" s="2" t="s">
        <v>114</v>
      </c>
      <c r="K3" s="2" t="s">
        <v>113</v>
      </c>
    </row>
    <row r="4" spans="1:11" ht="42" customHeight="1" x14ac:dyDescent="0.15">
      <c r="A4" s="104"/>
      <c r="B4" s="103" t="s">
        <v>112</v>
      </c>
      <c r="C4" s="102"/>
      <c r="D4" s="101"/>
      <c r="E4" s="100"/>
      <c r="F4" s="99"/>
      <c r="G4" s="98"/>
      <c r="H4" s="97"/>
      <c r="I4" s="97"/>
      <c r="J4" s="97"/>
      <c r="K4" s="96"/>
    </row>
  </sheetData>
  <mergeCells count="3">
    <mergeCell ref="A1:K1"/>
    <mergeCell ref="A2:B2"/>
    <mergeCell ref="J2:K2"/>
  </mergeCells>
  <phoneticPr fontId="4" type="noConversion"/>
  <pageMargins left="0.7" right="0.7" top="0.75" bottom="0.75" header="0.3" footer="0.3"/>
  <pageSetup paperSize="9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"/>
  <sheetViews>
    <sheetView workbookViewId="0">
      <selection activeCell="C4" sqref="C4"/>
    </sheetView>
  </sheetViews>
  <sheetFormatPr defaultRowHeight="13.5" x14ac:dyDescent="0.15"/>
  <cols>
    <col min="1" max="1" width="13" style="1" customWidth="1"/>
    <col min="2" max="2" width="28.109375" style="1" customWidth="1"/>
    <col min="3" max="3" width="9.5546875" style="1" customWidth="1"/>
    <col min="4" max="4" width="8.88671875" style="1" customWidth="1"/>
    <col min="5" max="5" width="9.21875" style="1" customWidth="1"/>
    <col min="6" max="8" width="9.6640625" style="1" customWidth="1"/>
    <col min="9" max="9" width="11.109375" style="1" customWidth="1"/>
    <col min="10" max="10" width="9.6640625" style="1" customWidth="1"/>
    <col min="11" max="11" width="8.44140625" style="1" customWidth="1"/>
    <col min="12" max="16384" width="8.88671875" style="38"/>
  </cols>
  <sheetData>
    <row r="1" spans="1:11" ht="25.5" x14ac:dyDescent="0.15">
      <c r="A1" s="140" t="s">
        <v>141</v>
      </c>
      <c r="B1" s="140"/>
      <c r="C1" s="140"/>
      <c r="D1" s="140"/>
      <c r="E1" s="140"/>
      <c r="F1" s="140"/>
      <c r="G1" s="140"/>
      <c r="H1" s="140"/>
      <c r="I1" s="140"/>
      <c r="J1" s="140"/>
      <c r="K1" s="140"/>
    </row>
    <row r="2" spans="1:11" ht="25.5" x14ac:dyDescent="0.15">
      <c r="A2" s="141" t="s">
        <v>140</v>
      </c>
      <c r="B2" s="141"/>
      <c r="C2" s="69"/>
      <c r="D2" s="69"/>
      <c r="E2" s="69"/>
      <c r="F2" s="87"/>
      <c r="G2" s="87"/>
      <c r="H2" s="87"/>
      <c r="I2" s="87"/>
      <c r="J2" s="142" t="s">
        <v>139</v>
      </c>
      <c r="K2" s="142"/>
    </row>
    <row r="3" spans="1:11" ht="22.5" customHeight="1" x14ac:dyDescent="0.15">
      <c r="A3" s="105" t="s">
        <v>138</v>
      </c>
      <c r="B3" s="2" t="s">
        <v>137</v>
      </c>
      <c r="C3" s="2" t="s">
        <v>136</v>
      </c>
      <c r="D3" s="2" t="s">
        <v>135</v>
      </c>
      <c r="E3" s="2" t="s">
        <v>134</v>
      </c>
      <c r="F3" s="2" t="s">
        <v>133</v>
      </c>
      <c r="G3" s="2" t="s">
        <v>132</v>
      </c>
      <c r="H3" s="2" t="s">
        <v>131</v>
      </c>
      <c r="I3" s="2" t="s">
        <v>130</v>
      </c>
      <c r="J3" s="2" t="s">
        <v>129</v>
      </c>
      <c r="K3" s="2" t="s">
        <v>128</v>
      </c>
    </row>
    <row r="4" spans="1:11" ht="47.25" customHeight="1" x14ac:dyDescent="0.15">
      <c r="A4" s="104"/>
      <c r="B4" s="103" t="s">
        <v>127</v>
      </c>
      <c r="C4" s="102"/>
      <c r="D4" s="110"/>
      <c r="E4" s="109"/>
      <c r="F4" s="109"/>
      <c r="G4" s="108"/>
      <c r="H4" s="108"/>
      <c r="I4" s="102"/>
      <c r="J4" s="107"/>
      <c r="K4" s="106"/>
    </row>
  </sheetData>
  <mergeCells count="3">
    <mergeCell ref="A1:K1"/>
    <mergeCell ref="A2:B2"/>
    <mergeCell ref="J2:K2"/>
  </mergeCells>
  <phoneticPr fontId="4" type="noConversion"/>
  <pageMargins left="0.7" right="0.7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4"/>
  <sheetViews>
    <sheetView workbookViewId="0">
      <selection activeCell="F20" sqref="F20"/>
    </sheetView>
  </sheetViews>
  <sheetFormatPr defaultRowHeight="13.5" x14ac:dyDescent="0.15"/>
  <cols>
    <col min="1" max="1" width="24.44140625" style="32" customWidth="1"/>
    <col min="2" max="2" width="20.109375" style="1" customWidth="1"/>
    <col min="3" max="3" width="9.5546875" style="24" customWidth="1"/>
    <col min="4" max="4" width="8.88671875" style="29" customWidth="1"/>
    <col min="5" max="5" width="9.21875" style="29" customWidth="1"/>
    <col min="6" max="8" width="9.6640625" style="29" customWidth="1"/>
    <col min="9" max="9" width="9.6640625" style="1" customWidth="1"/>
  </cols>
  <sheetData>
    <row r="1" spans="1:9" ht="25.5" x14ac:dyDescent="0.15">
      <c r="A1" s="140" t="s">
        <v>3</v>
      </c>
      <c r="B1" s="140"/>
      <c r="C1" s="140"/>
      <c r="D1" s="140"/>
      <c r="E1" s="140"/>
      <c r="F1" s="140"/>
      <c r="G1" s="140"/>
      <c r="H1" s="140"/>
      <c r="I1" s="140"/>
    </row>
    <row r="2" spans="1:9" ht="25.5" x14ac:dyDescent="0.15">
      <c r="A2" s="30" t="s">
        <v>23</v>
      </c>
      <c r="B2" s="3"/>
      <c r="C2" s="21"/>
      <c r="D2" s="25"/>
      <c r="E2" s="25"/>
      <c r="F2" s="26"/>
      <c r="G2" s="26"/>
      <c r="H2" s="143" t="s">
        <v>0</v>
      </c>
      <c r="I2" s="143"/>
    </row>
    <row r="3" spans="1:9" ht="29.25" customHeight="1" x14ac:dyDescent="0.15">
      <c r="A3" s="31" t="s">
        <v>2</v>
      </c>
      <c r="B3" s="2" t="s">
        <v>11</v>
      </c>
      <c r="C3" s="22" t="s">
        <v>4</v>
      </c>
      <c r="D3" s="27" t="s">
        <v>5</v>
      </c>
      <c r="E3" s="27" t="s">
        <v>6</v>
      </c>
      <c r="F3" s="27" t="s">
        <v>7</v>
      </c>
      <c r="G3" s="28" t="s">
        <v>13</v>
      </c>
      <c r="H3" s="27" t="s">
        <v>10</v>
      </c>
      <c r="I3" s="2" t="s">
        <v>8</v>
      </c>
    </row>
    <row r="4" spans="1:9" ht="29.25" customHeight="1" x14ac:dyDescent="0.15">
      <c r="A4" s="71" t="s">
        <v>71</v>
      </c>
      <c r="B4" s="20" t="s">
        <v>160</v>
      </c>
      <c r="C4" s="23">
        <v>702206540</v>
      </c>
      <c r="D4" s="94">
        <v>43462</v>
      </c>
      <c r="E4" s="36">
        <v>43466</v>
      </c>
      <c r="F4" s="36">
        <v>43830</v>
      </c>
      <c r="G4" s="36">
        <v>43585</v>
      </c>
      <c r="H4" s="36">
        <v>43585</v>
      </c>
      <c r="I4" s="34"/>
    </row>
    <row r="5" spans="1:9" s="38" customFormat="1" ht="29.25" customHeight="1" x14ac:dyDescent="0.15">
      <c r="A5" s="71" t="s">
        <v>72</v>
      </c>
      <c r="B5" s="20" t="s">
        <v>157</v>
      </c>
      <c r="C5" s="23">
        <v>115626750</v>
      </c>
      <c r="D5" s="94">
        <v>43465</v>
      </c>
      <c r="E5" s="36">
        <v>43466</v>
      </c>
      <c r="F5" s="36">
        <v>43830</v>
      </c>
      <c r="G5" s="36">
        <v>43585</v>
      </c>
      <c r="H5" s="36">
        <v>43585</v>
      </c>
      <c r="I5" s="34"/>
    </row>
    <row r="6" spans="1:9" ht="29.25" customHeight="1" x14ac:dyDescent="0.15">
      <c r="A6" s="63" t="s">
        <v>96</v>
      </c>
      <c r="B6" s="20" t="s">
        <v>26</v>
      </c>
      <c r="C6" s="23">
        <v>2112000</v>
      </c>
      <c r="D6" s="95">
        <v>43461</v>
      </c>
      <c r="E6" s="36">
        <v>43466</v>
      </c>
      <c r="F6" s="36">
        <v>43830</v>
      </c>
      <c r="G6" s="36">
        <v>43585</v>
      </c>
      <c r="H6" s="36">
        <v>43585</v>
      </c>
      <c r="I6" s="34"/>
    </row>
    <row r="7" spans="1:9" ht="29.25" customHeight="1" x14ac:dyDescent="0.15">
      <c r="A7" s="58" t="s">
        <v>94</v>
      </c>
      <c r="B7" s="37" t="s">
        <v>27</v>
      </c>
      <c r="C7" s="35">
        <v>2376000</v>
      </c>
      <c r="D7" s="95">
        <v>43461</v>
      </c>
      <c r="E7" s="36">
        <v>43466</v>
      </c>
      <c r="F7" s="36">
        <v>43830</v>
      </c>
      <c r="G7" s="36">
        <v>43585</v>
      </c>
      <c r="H7" s="36">
        <v>43585</v>
      </c>
      <c r="I7" s="34"/>
    </row>
    <row r="8" spans="1:9" s="38" customFormat="1" ht="29.25" customHeight="1" x14ac:dyDescent="0.15">
      <c r="A8" s="58" t="s">
        <v>95</v>
      </c>
      <c r="B8" s="20" t="s">
        <v>50</v>
      </c>
      <c r="C8" s="23">
        <v>2520000</v>
      </c>
      <c r="D8" s="95">
        <v>43461</v>
      </c>
      <c r="E8" s="36">
        <v>43466</v>
      </c>
      <c r="F8" s="36">
        <v>43830</v>
      </c>
      <c r="G8" s="36">
        <v>43585</v>
      </c>
      <c r="H8" s="36">
        <v>43585</v>
      </c>
      <c r="I8" s="34"/>
    </row>
    <row r="9" spans="1:9" s="38" customFormat="1" ht="29.25" customHeight="1" x14ac:dyDescent="0.15">
      <c r="A9" s="63" t="s">
        <v>93</v>
      </c>
      <c r="B9" s="37" t="s">
        <v>51</v>
      </c>
      <c r="C9" s="35">
        <v>6600000</v>
      </c>
      <c r="D9" s="95">
        <v>43466</v>
      </c>
      <c r="E9" s="36">
        <v>43466</v>
      </c>
      <c r="F9" s="36">
        <v>43830</v>
      </c>
      <c r="G9" s="36">
        <v>43585</v>
      </c>
      <c r="H9" s="36">
        <v>43585</v>
      </c>
      <c r="I9" s="34"/>
    </row>
    <row r="10" spans="1:9" s="38" customFormat="1" ht="29.25" customHeight="1" x14ac:dyDescent="0.15">
      <c r="A10" s="63" t="s">
        <v>52</v>
      </c>
      <c r="B10" s="8" t="s">
        <v>28</v>
      </c>
      <c r="C10" s="35">
        <v>3240000</v>
      </c>
      <c r="D10" s="95">
        <v>43448</v>
      </c>
      <c r="E10" s="36">
        <v>43466</v>
      </c>
      <c r="F10" s="36">
        <v>43830</v>
      </c>
      <c r="G10" s="36">
        <v>43585</v>
      </c>
      <c r="H10" s="36">
        <v>43585</v>
      </c>
      <c r="I10" s="70"/>
    </row>
    <row r="11" spans="1:9" ht="29.25" customHeight="1" x14ac:dyDescent="0.15">
      <c r="A11" s="58" t="s">
        <v>29</v>
      </c>
      <c r="B11" s="37" t="s">
        <v>49</v>
      </c>
      <c r="C11" s="35">
        <v>11411160</v>
      </c>
      <c r="D11" s="36">
        <v>43462</v>
      </c>
      <c r="E11" s="36">
        <v>43466</v>
      </c>
      <c r="F11" s="36">
        <v>43830</v>
      </c>
      <c r="G11" s="36">
        <v>43585</v>
      </c>
      <c r="H11" s="36">
        <v>43585</v>
      </c>
      <c r="I11" s="9"/>
    </row>
    <row r="12" spans="1:9" s="38" customFormat="1" ht="29.25" customHeight="1" x14ac:dyDescent="0.15">
      <c r="A12" s="58" t="s">
        <v>32</v>
      </c>
      <c r="B12" s="37" t="s">
        <v>233</v>
      </c>
      <c r="C12" s="35">
        <v>765600</v>
      </c>
      <c r="D12" s="36">
        <v>43465</v>
      </c>
      <c r="E12" s="36">
        <v>43466</v>
      </c>
      <c r="F12" s="36">
        <v>43830</v>
      </c>
      <c r="G12" s="36">
        <v>43585</v>
      </c>
      <c r="H12" s="36">
        <v>43585</v>
      </c>
      <c r="I12" s="9"/>
    </row>
    <row r="13" spans="1:9" s="38" customFormat="1" ht="29.25" customHeight="1" x14ac:dyDescent="0.15">
      <c r="A13" s="58" t="s">
        <v>30</v>
      </c>
      <c r="B13" s="37" t="s">
        <v>31</v>
      </c>
      <c r="C13" s="35">
        <v>897600</v>
      </c>
      <c r="D13" s="36">
        <v>43465</v>
      </c>
      <c r="E13" s="36">
        <v>43466</v>
      </c>
      <c r="F13" s="36">
        <v>43830</v>
      </c>
      <c r="G13" s="36">
        <v>43585</v>
      </c>
      <c r="H13" s="36">
        <v>43585</v>
      </c>
      <c r="I13" s="9"/>
    </row>
    <row r="14" spans="1:9" s="38" customFormat="1" ht="29.25" customHeight="1" x14ac:dyDescent="0.15">
      <c r="A14" s="58" t="s">
        <v>163</v>
      </c>
      <c r="B14" s="37" t="s">
        <v>162</v>
      </c>
      <c r="C14" s="35">
        <v>2542000</v>
      </c>
      <c r="D14" s="36">
        <v>43481</v>
      </c>
      <c r="E14" s="36">
        <v>43497</v>
      </c>
      <c r="F14" s="36">
        <v>43830</v>
      </c>
      <c r="G14" s="36">
        <v>43584</v>
      </c>
      <c r="H14" s="36">
        <v>43584</v>
      </c>
      <c r="I14" s="9"/>
    </row>
  </sheetData>
  <mergeCells count="2">
    <mergeCell ref="A1:I1"/>
    <mergeCell ref="H2:I2"/>
  </mergeCells>
  <phoneticPr fontId="4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"/>
  <sheetViews>
    <sheetView workbookViewId="0">
      <selection activeCell="G17" sqref="G17"/>
    </sheetView>
  </sheetViews>
  <sheetFormatPr defaultRowHeight="13.5" x14ac:dyDescent="0.15"/>
  <cols>
    <col min="1" max="1" width="15.109375" style="52" bestFit="1" customWidth="1"/>
    <col min="2" max="2" width="28.77734375" style="54" customWidth="1"/>
    <col min="3" max="3" width="13.33203125" style="52" customWidth="1"/>
    <col min="4" max="4" width="11.5546875" style="57" bestFit="1" customWidth="1"/>
    <col min="5" max="6" width="9.5546875" style="51" customWidth="1"/>
    <col min="7" max="7" width="10.33203125" style="51" customWidth="1"/>
    <col min="8" max="8" width="12" style="51" customWidth="1"/>
    <col min="9" max="9" width="16.109375" style="5" customWidth="1"/>
    <col min="10" max="10" width="11.5546875" style="44" bestFit="1" customWidth="1"/>
    <col min="11" max="16384" width="8.88671875" style="44"/>
  </cols>
  <sheetData>
    <row r="1" spans="1:9" ht="25.5" x14ac:dyDescent="0.15">
      <c r="A1" s="144" t="s">
        <v>9</v>
      </c>
      <c r="B1" s="144"/>
      <c r="C1" s="144"/>
      <c r="D1" s="144"/>
      <c r="E1" s="144"/>
      <c r="F1" s="144"/>
      <c r="G1" s="144"/>
      <c r="H1" s="144"/>
      <c r="I1" s="144"/>
    </row>
    <row r="2" spans="1:9" ht="25.5" x14ac:dyDescent="0.15">
      <c r="A2" s="145" t="s">
        <v>24</v>
      </c>
      <c r="B2" s="145"/>
      <c r="C2" s="45"/>
      <c r="D2" s="50"/>
      <c r="E2" s="50"/>
      <c r="F2" s="50"/>
      <c r="G2" s="50"/>
      <c r="H2" s="50"/>
      <c r="I2" s="46" t="s">
        <v>19</v>
      </c>
    </row>
    <row r="3" spans="1:9" ht="26.25" customHeight="1" x14ac:dyDescent="0.15">
      <c r="A3" s="47" t="s">
        <v>1</v>
      </c>
      <c r="B3" s="56" t="s">
        <v>2</v>
      </c>
      <c r="C3" s="48" t="s">
        <v>14</v>
      </c>
      <c r="D3" s="49" t="s">
        <v>15</v>
      </c>
      <c r="E3" s="49" t="s">
        <v>20</v>
      </c>
      <c r="F3" s="49" t="s">
        <v>16</v>
      </c>
      <c r="G3" s="49" t="s">
        <v>17</v>
      </c>
      <c r="H3" s="49" t="s">
        <v>18</v>
      </c>
      <c r="I3" s="48" t="s">
        <v>21</v>
      </c>
    </row>
    <row r="4" spans="1:9" ht="30" customHeight="1" x14ac:dyDescent="0.15">
      <c r="A4" s="4" t="s">
        <v>158</v>
      </c>
      <c r="B4" s="71" t="s">
        <v>71</v>
      </c>
      <c r="C4" s="20" t="s">
        <v>156</v>
      </c>
      <c r="D4" s="23">
        <v>702206540</v>
      </c>
      <c r="E4" s="23"/>
      <c r="F4" s="23">
        <f>59189660+60347510+58066440</f>
        <v>177603610</v>
      </c>
      <c r="G4" s="23"/>
      <c r="H4" s="23">
        <f t="shared" ref="H4:H8" si="0">SUM(E4:G4)</f>
        <v>177603610</v>
      </c>
      <c r="I4" s="4" t="s">
        <v>161</v>
      </c>
    </row>
    <row r="5" spans="1:9" ht="30" customHeight="1" x14ac:dyDescent="0.15">
      <c r="A5" s="4" t="s">
        <v>159</v>
      </c>
      <c r="B5" s="71" t="s">
        <v>72</v>
      </c>
      <c r="C5" s="20" t="s">
        <v>157</v>
      </c>
      <c r="D5" s="23">
        <v>115626750</v>
      </c>
      <c r="E5" s="23"/>
      <c r="F5" s="23">
        <f>19494000+9784900</f>
        <v>29278900</v>
      </c>
      <c r="G5" s="23"/>
      <c r="H5" s="23">
        <f t="shared" si="0"/>
        <v>29278900</v>
      </c>
      <c r="I5" s="4" t="s">
        <v>230</v>
      </c>
    </row>
    <row r="6" spans="1:9" ht="30" customHeight="1" x14ac:dyDescent="0.15">
      <c r="A6" s="4" t="s">
        <v>25</v>
      </c>
      <c r="B6" s="63" t="s">
        <v>96</v>
      </c>
      <c r="C6" s="20" t="s">
        <v>26</v>
      </c>
      <c r="D6" s="23">
        <v>2112000</v>
      </c>
      <c r="E6" s="23"/>
      <c r="F6" s="23">
        <f>176000*3</f>
        <v>528000</v>
      </c>
      <c r="G6" s="23"/>
      <c r="H6" s="23">
        <f t="shared" si="0"/>
        <v>528000</v>
      </c>
      <c r="I6" s="4" t="s">
        <v>230</v>
      </c>
    </row>
    <row r="7" spans="1:9" ht="30" customHeight="1" x14ac:dyDescent="0.15">
      <c r="A7" s="4" t="s">
        <v>25</v>
      </c>
      <c r="B7" s="58" t="s">
        <v>94</v>
      </c>
      <c r="C7" s="37" t="s">
        <v>27</v>
      </c>
      <c r="D7" s="35">
        <v>2376000</v>
      </c>
      <c r="E7" s="23"/>
      <c r="F7" s="23">
        <f>198000*3</f>
        <v>594000</v>
      </c>
      <c r="G7" s="23"/>
      <c r="H7" s="23">
        <f t="shared" si="0"/>
        <v>594000</v>
      </c>
      <c r="I7" s="4" t="s">
        <v>230</v>
      </c>
    </row>
    <row r="8" spans="1:9" ht="30" customHeight="1" x14ac:dyDescent="0.15">
      <c r="A8" s="4" t="s">
        <v>25</v>
      </c>
      <c r="B8" s="58" t="s">
        <v>95</v>
      </c>
      <c r="C8" s="20" t="s">
        <v>50</v>
      </c>
      <c r="D8" s="23">
        <v>2520000</v>
      </c>
      <c r="E8" s="23"/>
      <c r="F8" s="23">
        <f>210000*3</f>
        <v>630000</v>
      </c>
      <c r="G8" s="23"/>
      <c r="H8" s="23">
        <f t="shared" si="0"/>
        <v>630000</v>
      </c>
      <c r="I8" s="4" t="s">
        <v>230</v>
      </c>
    </row>
    <row r="9" spans="1:9" ht="30" customHeight="1" x14ac:dyDescent="0.15">
      <c r="A9" s="4" t="s">
        <v>25</v>
      </c>
      <c r="B9" s="55" t="s">
        <v>155</v>
      </c>
      <c r="C9" s="20" t="s">
        <v>154</v>
      </c>
      <c r="D9" s="35">
        <v>6600000</v>
      </c>
      <c r="E9" s="23"/>
      <c r="F9" s="23">
        <f>550000*4</f>
        <v>2200000</v>
      </c>
      <c r="G9" s="23"/>
      <c r="H9" s="23">
        <f>SUM(E9:G9)</f>
        <v>2200000</v>
      </c>
      <c r="I9" s="33" t="s">
        <v>231</v>
      </c>
    </row>
    <row r="10" spans="1:9" ht="30" customHeight="1" x14ac:dyDescent="0.15">
      <c r="A10" s="4" t="s">
        <v>25</v>
      </c>
      <c r="B10" s="63" t="s">
        <v>52</v>
      </c>
      <c r="C10" s="8" t="s">
        <v>28</v>
      </c>
      <c r="D10" s="35">
        <v>3240000</v>
      </c>
      <c r="E10" s="23"/>
      <c r="F10" s="23">
        <f>270000*3</f>
        <v>810000</v>
      </c>
      <c r="G10" s="23"/>
      <c r="H10" s="23">
        <f t="shared" ref="H10:H15" si="1">SUM(E10:G10)</f>
        <v>810000</v>
      </c>
      <c r="I10" s="4" t="s">
        <v>230</v>
      </c>
    </row>
    <row r="11" spans="1:9" ht="30" customHeight="1" x14ac:dyDescent="0.15">
      <c r="A11" s="4" t="s">
        <v>25</v>
      </c>
      <c r="B11" s="58" t="s">
        <v>29</v>
      </c>
      <c r="C11" s="37" t="s">
        <v>49</v>
      </c>
      <c r="D11" s="35">
        <v>11411160</v>
      </c>
      <c r="E11" s="23"/>
      <c r="F11" s="23">
        <f>950930*3</f>
        <v>2852790</v>
      </c>
      <c r="G11" s="23"/>
      <c r="H11" s="23">
        <f t="shared" si="1"/>
        <v>2852790</v>
      </c>
      <c r="I11" s="4" t="s">
        <v>232</v>
      </c>
    </row>
    <row r="12" spans="1:9" ht="30" customHeight="1" x14ac:dyDescent="0.15">
      <c r="A12" s="4" t="s">
        <v>25</v>
      </c>
      <c r="B12" s="58" t="s">
        <v>32</v>
      </c>
      <c r="C12" s="37" t="s">
        <v>233</v>
      </c>
      <c r="D12" s="35">
        <v>765600</v>
      </c>
      <c r="E12" s="23"/>
      <c r="F12" s="23">
        <f>63800*3</f>
        <v>191400</v>
      </c>
      <c r="G12" s="23"/>
      <c r="H12" s="23">
        <f t="shared" si="1"/>
        <v>191400</v>
      </c>
      <c r="I12" s="4" t="s">
        <v>232</v>
      </c>
    </row>
    <row r="13" spans="1:9" ht="30" customHeight="1" x14ac:dyDescent="0.15">
      <c r="A13" s="4" t="s">
        <v>25</v>
      </c>
      <c r="B13" s="58" t="s">
        <v>30</v>
      </c>
      <c r="C13" s="37" t="s">
        <v>31</v>
      </c>
      <c r="D13" s="35">
        <v>897600</v>
      </c>
      <c r="E13" s="23"/>
      <c r="F13" s="23">
        <f>74800*3</f>
        <v>224400</v>
      </c>
      <c r="G13" s="23"/>
      <c r="H13" s="23">
        <f t="shared" si="1"/>
        <v>224400</v>
      </c>
      <c r="I13" s="4" t="s">
        <v>232</v>
      </c>
    </row>
    <row r="14" spans="1:9" ht="30" customHeight="1" x14ac:dyDescent="0.15">
      <c r="A14" s="4" t="s">
        <v>25</v>
      </c>
      <c r="B14" s="58" t="s">
        <v>163</v>
      </c>
      <c r="C14" s="37" t="s">
        <v>162</v>
      </c>
      <c r="D14" s="35">
        <v>2542000</v>
      </c>
      <c r="E14" s="23"/>
      <c r="F14" s="23">
        <f>158000+371000</f>
        <v>529000</v>
      </c>
      <c r="G14" s="23"/>
      <c r="H14" s="23">
        <f t="shared" si="1"/>
        <v>529000</v>
      </c>
      <c r="I14" s="4" t="s">
        <v>234</v>
      </c>
    </row>
    <row r="15" spans="1:9" ht="30" customHeight="1" x14ac:dyDescent="0.15">
      <c r="A15" s="4" t="s">
        <v>25</v>
      </c>
      <c r="B15" s="58" t="s">
        <v>236</v>
      </c>
      <c r="C15" s="37" t="s">
        <v>235</v>
      </c>
      <c r="D15" s="35">
        <v>1000000</v>
      </c>
      <c r="E15" s="23"/>
      <c r="F15" s="23"/>
      <c r="G15" s="23">
        <v>1000000</v>
      </c>
      <c r="H15" s="23">
        <f t="shared" si="1"/>
        <v>1000000</v>
      </c>
      <c r="I15" s="4"/>
    </row>
    <row r="16" spans="1:9" ht="30" customHeight="1" x14ac:dyDescent="0.15">
      <c r="A16" s="4" t="s">
        <v>25</v>
      </c>
      <c r="B16" s="58" t="s">
        <v>237</v>
      </c>
      <c r="C16" s="37" t="s">
        <v>238</v>
      </c>
      <c r="D16" s="35">
        <v>700000</v>
      </c>
      <c r="E16" s="23"/>
      <c r="F16" s="23"/>
      <c r="G16" s="23">
        <v>700000</v>
      </c>
      <c r="H16" s="23">
        <f t="shared" ref="H16" si="2">SUM(E16:G16)</f>
        <v>700000</v>
      </c>
      <c r="I16" s="4"/>
    </row>
    <row r="17" spans="1:9" ht="30" customHeight="1" x14ac:dyDescent="0.15">
      <c r="A17" s="4" t="s">
        <v>25</v>
      </c>
      <c r="B17" s="58" t="s">
        <v>239</v>
      </c>
      <c r="C17" s="37" t="s">
        <v>240</v>
      </c>
      <c r="D17" s="35">
        <v>600000</v>
      </c>
      <c r="E17" s="23"/>
      <c r="F17" s="23"/>
      <c r="G17" s="23">
        <v>600000</v>
      </c>
      <c r="H17" s="23">
        <f t="shared" ref="H17" si="3">SUM(E17:G17)</f>
        <v>600000</v>
      </c>
      <c r="I17" s="4"/>
    </row>
    <row r="18" spans="1:9" ht="30" customHeight="1" x14ac:dyDescent="0.15">
      <c r="A18" s="4" t="s">
        <v>25</v>
      </c>
      <c r="B18" s="58" t="s">
        <v>241</v>
      </c>
      <c r="C18" s="177" t="s">
        <v>242</v>
      </c>
      <c r="D18" s="35">
        <v>2326000</v>
      </c>
      <c r="E18" s="23"/>
      <c r="F18" s="23"/>
      <c r="G18" s="23">
        <v>2326000</v>
      </c>
      <c r="H18" s="23">
        <f t="shared" ref="H18" si="4">SUM(E18:G18)</f>
        <v>2326000</v>
      </c>
      <c r="I18" s="4"/>
    </row>
  </sheetData>
  <mergeCells count="2">
    <mergeCell ref="A1:I1"/>
    <mergeCell ref="A2:B2"/>
  </mergeCells>
  <phoneticPr fontId="4" type="noConversion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4"/>
  <sheetViews>
    <sheetView workbookViewId="0">
      <selection activeCell="D8" sqref="D8"/>
    </sheetView>
  </sheetViews>
  <sheetFormatPr defaultRowHeight="13.5" x14ac:dyDescent="0.15"/>
  <cols>
    <col min="1" max="1" width="14.5546875" style="1" customWidth="1"/>
    <col min="2" max="2" width="17.21875" style="1" customWidth="1"/>
    <col min="3" max="3" width="21.77734375" style="1" customWidth="1"/>
    <col min="4" max="4" width="18" style="1" customWidth="1"/>
    <col min="5" max="5" width="35" style="1" customWidth="1"/>
    <col min="6" max="16384" width="8.88671875" style="38"/>
  </cols>
  <sheetData>
    <row r="1" spans="1:5" ht="39" customHeight="1" x14ac:dyDescent="0.15">
      <c r="A1" s="140" t="s">
        <v>70</v>
      </c>
      <c r="B1" s="140"/>
      <c r="C1" s="140"/>
      <c r="D1" s="140"/>
      <c r="E1" s="140"/>
    </row>
    <row r="2" spans="1:5" ht="26.25" thickBot="1" x14ac:dyDescent="0.2">
      <c r="A2" s="3" t="s">
        <v>69</v>
      </c>
      <c r="B2" s="3"/>
      <c r="C2" s="69"/>
      <c r="D2" s="69"/>
      <c r="E2" s="62" t="s">
        <v>68</v>
      </c>
    </row>
    <row r="3" spans="1:5" ht="21" customHeight="1" thickTop="1" x14ac:dyDescent="0.15">
      <c r="A3" s="146" t="s">
        <v>67</v>
      </c>
      <c r="B3" s="68" t="s">
        <v>66</v>
      </c>
      <c r="C3" s="149" t="s">
        <v>166</v>
      </c>
      <c r="D3" s="150"/>
      <c r="E3" s="151"/>
    </row>
    <row r="4" spans="1:5" ht="21" customHeight="1" x14ac:dyDescent="0.15">
      <c r="A4" s="147"/>
      <c r="B4" s="67" t="s">
        <v>65</v>
      </c>
      <c r="C4" s="74">
        <v>7000000</v>
      </c>
      <c r="D4" s="72" t="s">
        <v>64</v>
      </c>
      <c r="E4" s="76">
        <v>6765000</v>
      </c>
    </row>
    <row r="5" spans="1:5" ht="21" customHeight="1" x14ac:dyDescent="0.15">
      <c r="A5" s="147"/>
      <c r="B5" s="67" t="s">
        <v>63</v>
      </c>
      <c r="C5" s="75">
        <f>E5/C4</f>
        <v>0.96642857142857141</v>
      </c>
      <c r="D5" s="72" t="s">
        <v>62</v>
      </c>
      <c r="E5" s="76">
        <v>6765000</v>
      </c>
    </row>
    <row r="6" spans="1:5" ht="21" customHeight="1" x14ac:dyDescent="0.15">
      <c r="A6" s="147"/>
      <c r="B6" s="67" t="s">
        <v>61</v>
      </c>
      <c r="C6" s="93" t="s">
        <v>167</v>
      </c>
      <c r="D6" s="72" t="s">
        <v>73</v>
      </c>
      <c r="E6" s="77" t="s">
        <v>243</v>
      </c>
    </row>
    <row r="7" spans="1:5" ht="21" customHeight="1" x14ac:dyDescent="0.15">
      <c r="A7" s="147"/>
      <c r="B7" s="67" t="s">
        <v>59</v>
      </c>
      <c r="C7" s="66" t="s">
        <v>58</v>
      </c>
      <c r="D7" s="72" t="s">
        <v>57</v>
      </c>
      <c r="E7" s="77" t="s">
        <v>168</v>
      </c>
    </row>
    <row r="8" spans="1:5" ht="21" customHeight="1" x14ac:dyDescent="0.15">
      <c r="A8" s="147"/>
      <c r="B8" s="67" t="s">
        <v>56</v>
      </c>
      <c r="C8" s="66" t="s">
        <v>74</v>
      </c>
      <c r="D8" s="72" t="s">
        <v>55</v>
      </c>
      <c r="E8" s="77" t="s">
        <v>175</v>
      </c>
    </row>
    <row r="9" spans="1:5" ht="21" customHeight="1" thickBot="1" x14ac:dyDescent="0.2">
      <c r="A9" s="148"/>
      <c r="B9" s="65" t="s">
        <v>54</v>
      </c>
      <c r="C9" s="64" t="s">
        <v>53</v>
      </c>
      <c r="D9" s="73" t="s">
        <v>75</v>
      </c>
      <c r="E9" s="78" t="s">
        <v>178</v>
      </c>
    </row>
    <row r="10" spans="1:5" ht="21" customHeight="1" thickTop="1" x14ac:dyDescent="0.15">
      <c r="A10" s="146" t="s">
        <v>67</v>
      </c>
      <c r="B10" s="68" t="s">
        <v>66</v>
      </c>
      <c r="C10" s="149" t="s">
        <v>187</v>
      </c>
      <c r="D10" s="150"/>
      <c r="E10" s="151"/>
    </row>
    <row r="11" spans="1:5" ht="21" customHeight="1" x14ac:dyDescent="0.15">
      <c r="A11" s="147"/>
      <c r="B11" s="67" t="s">
        <v>65</v>
      </c>
      <c r="C11" s="74">
        <v>1200000</v>
      </c>
      <c r="D11" s="72" t="s">
        <v>64</v>
      </c>
      <c r="E11" s="76">
        <v>1154000</v>
      </c>
    </row>
    <row r="12" spans="1:5" ht="21" customHeight="1" x14ac:dyDescent="0.15">
      <c r="A12" s="147"/>
      <c r="B12" s="67" t="s">
        <v>63</v>
      </c>
      <c r="C12" s="75">
        <f>E12/C11</f>
        <v>0.96166666666666667</v>
      </c>
      <c r="D12" s="72" t="s">
        <v>62</v>
      </c>
      <c r="E12" s="76">
        <v>1154000</v>
      </c>
    </row>
    <row r="13" spans="1:5" ht="21" customHeight="1" x14ac:dyDescent="0.15">
      <c r="A13" s="147"/>
      <c r="B13" s="67" t="s">
        <v>61</v>
      </c>
      <c r="C13" s="93" t="s">
        <v>170</v>
      </c>
      <c r="D13" s="72" t="s">
        <v>73</v>
      </c>
      <c r="E13" s="77" t="s">
        <v>181</v>
      </c>
    </row>
    <row r="14" spans="1:5" ht="21" customHeight="1" x14ac:dyDescent="0.15">
      <c r="A14" s="147"/>
      <c r="B14" s="67" t="s">
        <v>59</v>
      </c>
      <c r="C14" s="66" t="s">
        <v>58</v>
      </c>
      <c r="D14" s="72" t="s">
        <v>57</v>
      </c>
      <c r="E14" s="77" t="s">
        <v>172</v>
      </c>
    </row>
    <row r="15" spans="1:5" ht="21" customHeight="1" x14ac:dyDescent="0.15">
      <c r="A15" s="147"/>
      <c r="B15" s="67" t="s">
        <v>56</v>
      </c>
      <c r="C15" s="66" t="s">
        <v>74</v>
      </c>
      <c r="D15" s="72" t="s">
        <v>55</v>
      </c>
      <c r="E15" s="77" t="s">
        <v>182</v>
      </c>
    </row>
    <row r="16" spans="1:5" ht="21" customHeight="1" thickBot="1" x14ac:dyDescent="0.2">
      <c r="A16" s="148"/>
      <c r="B16" s="65" t="s">
        <v>54</v>
      </c>
      <c r="C16" s="64" t="s">
        <v>53</v>
      </c>
      <c r="D16" s="73" t="s">
        <v>75</v>
      </c>
      <c r="E16" s="78" t="s">
        <v>185</v>
      </c>
    </row>
    <row r="17" spans="1:5" ht="21" customHeight="1" thickTop="1" x14ac:dyDescent="0.15">
      <c r="A17" s="146" t="s">
        <v>67</v>
      </c>
      <c r="B17" s="68" t="s">
        <v>66</v>
      </c>
      <c r="C17" s="149" t="s">
        <v>192</v>
      </c>
      <c r="D17" s="150"/>
      <c r="E17" s="151"/>
    </row>
    <row r="18" spans="1:5" ht="21" customHeight="1" x14ac:dyDescent="0.15">
      <c r="A18" s="147"/>
      <c r="B18" s="67" t="s">
        <v>65</v>
      </c>
      <c r="C18" s="74">
        <v>2873500</v>
      </c>
      <c r="D18" s="72" t="s">
        <v>64</v>
      </c>
      <c r="E18" s="76">
        <v>2728110</v>
      </c>
    </row>
    <row r="19" spans="1:5" ht="21" customHeight="1" x14ac:dyDescent="0.15">
      <c r="A19" s="147"/>
      <c r="B19" s="67" t="s">
        <v>63</v>
      </c>
      <c r="C19" s="75">
        <f>E19/C18</f>
        <v>0.94940316686967108</v>
      </c>
      <c r="D19" s="72" t="s">
        <v>62</v>
      </c>
      <c r="E19" s="76">
        <v>2728110</v>
      </c>
    </row>
    <row r="20" spans="1:5" ht="21" customHeight="1" x14ac:dyDescent="0.15">
      <c r="A20" s="147"/>
      <c r="B20" s="67" t="s">
        <v>61</v>
      </c>
      <c r="C20" s="93" t="s">
        <v>194</v>
      </c>
      <c r="D20" s="72" t="s">
        <v>73</v>
      </c>
      <c r="E20" s="77" t="s">
        <v>188</v>
      </c>
    </row>
    <row r="21" spans="1:5" ht="21" customHeight="1" x14ac:dyDescent="0.15">
      <c r="A21" s="147"/>
      <c r="B21" s="67" t="s">
        <v>59</v>
      </c>
      <c r="C21" s="66" t="s">
        <v>58</v>
      </c>
      <c r="D21" s="72" t="s">
        <v>57</v>
      </c>
      <c r="E21" s="77" t="s">
        <v>189</v>
      </c>
    </row>
    <row r="22" spans="1:5" ht="21" customHeight="1" x14ac:dyDescent="0.15">
      <c r="A22" s="147"/>
      <c r="B22" s="67" t="s">
        <v>56</v>
      </c>
      <c r="C22" s="66" t="s">
        <v>74</v>
      </c>
      <c r="D22" s="72" t="s">
        <v>55</v>
      </c>
      <c r="E22" s="77" t="s">
        <v>190</v>
      </c>
    </row>
    <row r="23" spans="1:5" ht="21" customHeight="1" thickBot="1" x14ac:dyDescent="0.2">
      <c r="A23" s="148"/>
      <c r="B23" s="65" t="s">
        <v>54</v>
      </c>
      <c r="C23" s="64" t="s">
        <v>53</v>
      </c>
      <c r="D23" s="73" t="s">
        <v>75</v>
      </c>
      <c r="E23" s="78" t="s">
        <v>191</v>
      </c>
    </row>
    <row r="24" spans="1:5" ht="14.25" thickTop="1" x14ac:dyDescent="0.15"/>
  </sheetData>
  <mergeCells count="7">
    <mergeCell ref="A1:E1"/>
    <mergeCell ref="A17:A23"/>
    <mergeCell ref="C17:E17"/>
    <mergeCell ref="A3:A9"/>
    <mergeCell ref="C3:E3"/>
    <mergeCell ref="A10:A16"/>
    <mergeCell ref="C10:E10"/>
  </mergeCells>
  <phoneticPr fontId="4" type="noConversion"/>
  <pageMargins left="0.7" right="0.7" top="0.75" bottom="0.75" header="0.3" footer="0.3"/>
  <pageSetup paperSize="9" orientation="portrait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0"/>
  <sheetViews>
    <sheetView workbookViewId="0">
      <selection activeCell="D14" sqref="D14"/>
    </sheetView>
  </sheetViews>
  <sheetFormatPr defaultRowHeight="13.5" x14ac:dyDescent="0.15"/>
  <cols>
    <col min="1" max="1" width="17.109375" style="1" customWidth="1"/>
    <col min="2" max="2" width="20.44140625" style="5" customWidth="1"/>
    <col min="3" max="3" width="18.33203125" style="5" customWidth="1"/>
    <col min="4" max="4" width="15.5546875" style="5" customWidth="1"/>
    <col min="5" max="6" width="15.5546875" style="1" customWidth="1"/>
    <col min="7" max="16384" width="8.88671875" style="38"/>
  </cols>
  <sheetData>
    <row r="1" spans="1:6" ht="49.5" customHeight="1" x14ac:dyDescent="0.15">
      <c r="A1" s="140" t="s">
        <v>92</v>
      </c>
      <c r="B1" s="140"/>
      <c r="C1" s="140"/>
      <c r="D1" s="140"/>
      <c r="E1" s="140"/>
      <c r="F1" s="140"/>
    </row>
    <row r="2" spans="1:6" ht="26.25" thickBot="1" x14ac:dyDescent="0.2">
      <c r="A2" s="3" t="s">
        <v>77</v>
      </c>
      <c r="B2" s="89"/>
      <c r="C2" s="88"/>
      <c r="D2" s="88"/>
      <c r="E2" s="69"/>
      <c r="F2" s="87" t="s">
        <v>91</v>
      </c>
    </row>
    <row r="3" spans="1:6" ht="25.5" customHeight="1" thickTop="1" x14ac:dyDescent="0.15">
      <c r="A3" s="83" t="s">
        <v>90</v>
      </c>
      <c r="B3" s="158" t="s">
        <v>173</v>
      </c>
      <c r="C3" s="159"/>
      <c r="D3" s="159"/>
      <c r="E3" s="159"/>
      <c r="F3" s="160"/>
    </row>
    <row r="4" spans="1:6" ht="25.5" customHeight="1" x14ac:dyDescent="0.15">
      <c r="A4" s="161" t="s">
        <v>89</v>
      </c>
      <c r="B4" s="162" t="s">
        <v>61</v>
      </c>
      <c r="C4" s="162" t="s">
        <v>60</v>
      </c>
      <c r="D4" s="80" t="s">
        <v>88</v>
      </c>
      <c r="E4" s="80" t="s">
        <v>62</v>
      </c>
      <c r="F4" s="82" t="s">
        <v>87</v>
      </c>
    </row>
    <row r="5" spans="1:6" ht="25.5" customHeight="1" x14ac:dyDescent="0.15">
      <c r="A5" s="161"/>
      <c r="B5" s="163"/>
      <c r="C5" s="164"/>
      <c r="D5" s="80" t="s">
        <v>86</v>
      </c>
      <c r="E5" s="80" t="s">
        <v>85</v>
      </c>
      <c r="F5" s="82" t="s">
        <v>84</v>
      </c>
    </row>
    <row r="6" spans="1:6" ht="39" customHeight="1" x14ac:dyDescent="0.15">
      <c r="A6" s="161"/>
      <c r="B6" s="86" t="s">
        <v>167</v>
      </c>
      <c r="C6" s="85" t="s">
        <v>174</v>
      </c>
      <c r="D6" s="74">
        <v>7000000</v>
      </c>
      <c r="E6" s="90">
        <v>6765000</v>
      </c>
      <c r="F6" s="81">
        <f>E6/D6</f>
        <v>0.96642857142857141</v>
      </c>
    </row>
    <row r="7" spans="1:6" ht="25.5" customHeight="1" x14ac:dyDescent="0.15">
      <c r="A7" s="161" t="s">
        <v>55</v>
      </c>
      <c r="B7" s="80" t="s">
        <v>83</v>
      </c>
      <c r="C7" s="119" t="s">
        <v>82</v>
      </c>
      <c r="D7" s="165" t="s">
        <v>81</v>
      </c>
      <c r="E7" s="166"/>
      <c r="F7" s="167"/>
    </row>
    <row r="8" spans="1:6" ht="25.5" customHeight="1" x14ac:dyDescent="0.15">
      <c r="A8" s="161"/>
      <c r="B8" s="84" t="s">
        <v>176</v>
      </c>
      <c r="C8" s="92" t="s">
        <v>177</v>
      </c>
      <c r="D8" s="168" t="s">
        <v>169</v>
      </c>
      <c r="E8" s="169"/>
      <c r="F8" s="170"/>
    </row>
    <row r="9" spans="1:6" ht="25.5" customHeight="1" x14ac:dyDescent="0.15">
      <c r="A9" s="118" t="s">
        <v>80</v>
      </c>
      <c r="B9" s="152" t="s">
        <v>79</v>
      </c>
      <c r="C9" s="153"/>
      <c r="D9" s="153"/>
      <c r="E9" s="153"/>
      <c r="F9" s="154"/>
    </row>
    <row r="10" spans="1:6" ht="25.5" customHeight="1" x14ac:dyDescent="0.15">
      <c r="A10" s="118" t="s">
        <v>78</v>
      </c>
      <c r="B10" s="152" t="s">
        <v>22</v>
      </c>
      <c r="C10" s="153"/>
      <c r="D10" s="153"/>
      <c r="E10" s="153"/>
      <c r="F10" s="154"/>
    </row>
    <row r="11" spans="1:6" ht="25.5" customHeight="1" thickBot="1" x14ac:dyDescent="0.2">
      <c r="A11" s="79" t="s">
        <v>76</v>
      </c>
      <c r="B11" s="155"/>
      <c r="C11" s="156"/>
      <c r="D11" s="156"/>
      <c r="E11" s="156"/>
      <c r="F11" s="157"/>
    </row>
    <row r="12" spans="1:6" ht="25.5" customHeight="1" thickTop="1" x14ac:dyDescent="0.15">
      <c r="A12" s="83" t="s">
        <v>90</v>
      </c>
      <c r="B12" s="158" t="s">
        <v>179</v>
      </c>
      <c r="C12" s="159"/>
      <c r="D12" s="159"/>
      <c r="E12" s="159"/>
      <c r="F12" s="160"/>
    </row>
    <row r="13" spans="1:6" ht="25.5" customHeight="1" x14ac:dyDescent="0.15">
      <c r="A13" s="161" t="s">
        <v>89</v>
      </c>
      <c r="B13" s="162" t="s">
        <v>61</v>
      </c>
      <c r="C13" s="162" t="s">
        <v>60</v>
      </c>
      <c r="D13" s="80" t="s">
        <v>88</v>
      </c>
      <c r="E13" s="80" t="s">
        <v>62</v>
      </c>
      <c r="F13" s="82" t="s">
        <v>87</v>
      </c>
    </row>
    <row r="14" spans="1:6" ht="25.5" customHeight="1" x14ac:dyDescent="0.15">
      <c r="A14" s="161"/>
      <c r="B14" s="163"/>
      <c r="C14" s="164"/>
      <c r="D14" s="80" t="s">
        <v>86</v>
      </c>
      <c r="E14" s="80" t="s">
        <v>85</v>
      </c>
      <c r="F14" s="82" t="s">
        <v>84</v>
      </c>
    </row>
    <row r="15" spans="1:6" ht="39" customHeight="1" x14ac:dyDescent="0.15">
      <c r="A15" s="161"/>
      <c r="B15" s="86" t="s">
        <v>180</v>
      </c>
      <c r="C15" s="85" t="s">
        <v>171</v>
      </c>
      <c r="D15" s="74">
        <v>1200000</v>
      </c>
      <c r="E15" s="90">
        <v>1154000</v>
      </c>
      <c r="F15" s="81">
        <f>E15/D15</f>
        <v>0.96166666666666667</v>
      </c>
    </row>
    <row r="16" spans="1:6" ht="25.5" customHeight="1" x14ac:dyDescent="0.15">
      <c r="A16" s="161" t="s">
        <v>55</v>
      </c>
      <c r="B16" s="80" t="s">
        <v>83</v>
      </c>
      <c r="C16" s="121" t="s">
        <v>82</v>
      </c>
      <c r="D16" s="165" t="s">
        <v>81</v>
      </c>
      <c r="E16" s="166"/>
      <c r="F16" s="167"/>
    </row>
    <row r="17" spans="1:6" ht="25.5" customHeight="1" x14ac:dyDescent="0.15">
      <c r="A17" s="161"/>
      <c r="B17" s="84" t="s">
        <v>183</v>
      </c>
      <c r="C17" s="92" t="s">
        <v>184</v>
      </c>
      <c r="D17" s="168" t="s">
        <v>186</v>
      </c>
      <c r="E17" s="169"/>
      <c r="F17" s="170"/>
    </row>
    <row r="18" spans="1:6" ht="25.5" customHeight="1" x14ac:dyDescent="0.15">
      <c r="A18" s="120" t="s">
        <v>80</v>
      </c>
      <c r="B18" s="152" t="s">
        <v>79</v>
      </c>
      <c r="C18" s="153"/>
      <c r="D18" s="153"/>
      <c r="E18" s="153"/>
      <c r="F18" s="154"/>
    </row>
    <row r="19" spans="1:6" ht="25.5" customHeight="1" x14ac:dyDescent="0.15">
      <c r="A19" s="120" t="s">
        <v>78</v>
      </c>
      <c r="B19" s="152" t="s">
        <v>22</v>
      </c>
      <c r="C19" s="153"/>
      <c r="D19" s="153"/>
      <c r="E19" s="153"/>
      <c r="F19" s="154"/>
    </row>
    <row r="20" spans="1:6" ht="25.5" customHeight="1" thickBot="1" x14ac:dyDescent="0.2">
      <c r="A20" s="79" t="s">
        <v>76</v>
      </c>
      <c r="B20" s="155"/>
      <c r="C20" s="156"/>
      <c r="D20" s="156"/>
      <c r="E20" s="156"/>
      <c r="F20" s="157"/>
    </row>
    <row r="21" spans="1:6" ht="25.5" customHeight="1" thickTop="1" x14ac:dyDescent="0.15">
      <c r="A21" s="83" t="s">
        <v>90</v>
      </c>
      <c r="B21" s="158" t="s">
        <v>193</v>
      </c>
      <c r="C21" s="159"/>
      <c r="D21" s="159"/>
      <c r="E21" s="159"/>
      <c r="F21" s="160"/>
    </row>
    <row r="22" spans="1:6" ht="25.5" customHeight="1" x14ac:dyDescent="0.15">
      <c r="A22" s="161" t="s">
        <v>89</v>
      </c>
      <c r="B22" s="162" t="s">
        <v>61</v>
      </c>
      <c r="C22" s="162" t="s">
        <v>60</v>
      </c>
      <c r="D22" s="80" t="s">
        <v>88</v>
      </c>
      <c r="E22" s="80" t="s">
        <v>62</v>
      </c>
      <c r="F22" s="82" t="s">
        <v>87</v>
      </c>
    </row>
    <row r="23" spans="1:6" ht="25.5" customHeight="1" x14ac:dyDescent="0.15">
      <c r="A23" s="161"/>
      <c r="B23" s="163"/>
      <c r="C23" s="164"/>
      <c r="D23" s="80" t="s">
        <v>86</v>
      </c>
      <c r="E23" s="80" t="s">
        <v>85</v>
      </c>
      <c r="F23" s="82" t="s">
        <v>84</v>
      </c>
    </row>
    <row r="24" spans="1:6" ht="39" customHeight="1" x14ac:dyDescent="0.15">
      <c r="A24" s="161"/>
      <c r="B24" s="86" t="s">
        <v>170</v>
      </c>
      <c r="C24" s="85" t="s">
        <v>188</v>
      </c>
      <c r="D24" s="74">
        <v>2873500</v>
      </c>
      <c r="E24" s="90">
        <v>2728110</v>
      </c>
      <c r="F24" s="81">
        <f>E24/D24</f>
        <v>0.94940316686967108</v>
      </c>
    </row>
    <row r="25" spans="1:6" ht="25.5" customHeight="1" x14ac:dyDescent="0.15">
      <c r="A25" s="161" t="s">
        <v>55</v>
      </c>
      <c r="B25" s="80" t="s">
        <v>83</v>
      </c>
      <c r="C25" s="123" t="s">
        <v>82</v>
      </c>
      <c r="D25" s="165" t="s">
        <v>81</v>
      </c>
      <c r="E25" s="166"/>
      <c r="F25" s="167"/>
    </row>
    <row r="26" spans="1:6" ht="25.5" customHeight="1" x14ac:dyDescent="0.15">
      <c r="A26" s="161"/>
      <c r="B26" s="84" t="s">
        <v>195</v>
      </c>
      <c r="C26" s="92" t="s">
        <v>196</v>
      </c>
      <c r="D26" s="168" t="s">
        <v>197</v>
      </c>
      <c r="E26" s="169"/>
      <c r="F26" s="170"/>
    </row>
    <row r="27" spans="1:6" ht="25.5" customHeight="1" x14ac:dyDescent="0.15">
      <c r="A27" s="122" t="s">
        <v>80</v>
      </c>
      <c r="B27" s="152" t="s">
        <v>79</v>
      </c>
      <c r="C27" s="153"/>
      <c r="D27" s="153"/>
      <c r="E27" s="153"/>
      <c r="F27" s="154"/>
    </row>
    <row r="28" spans="1:6" ht="25.5" customHeight="1" x14ac:dyDescent="0.15">
      <c r="A28" s="122" t="s">
        <v>78</v>
      </c>
      <c r="B28" s="152" t="s">
        <v>22</v>
      </c>
      <c r="C28" s="153"/>
      <c r="D28" s="153"/>
      <c r="E28" s="153"/>
      <c r="F28" s="154"/>
    </row>
    <row r="29" spans="1:6" ht="25.5" customHeight="1" thickBot="1" x14ac:dyDescent="0.2">
      <c r="A29" s="79" t="s">
        <v>76</v>
      </c>
      <c r="B29" s="155"/>
      <c r="C29" s="156"/>
      <c r="D29" s="156"/>
      <c r="E29" s="156"/>
      <c r="F29" s="157"/>
    </row>
    <row r="30" spans="1:6" ht="14.25" thickTop="1" x14ac:dyDescent="0.15"/>
  </sheetData>
  <mergeCells count="31">
    <mergeCell ref="A1:F1"/>
    <mergeCell ref="B3:F3"/>
    <mergeCell ref="A4:A6"/>
    <mergeCell ref="B4:B5"/>
    <mergeCell ref="C4:C5"/>
    <mergeCell ref="A7:A8"/>
    <mergeCell ref="D7:F7"/>
    <mergeCell ref="D8:F8"/>
    <mergeCell ref="B9:F9"/>
    <mergeCell ref="B10:F10"/>
    <mergeCell ref="B11:F11"/>
    <mergeCell ref="B12:F12"/>
    <mergeCell ref="A13:A15"/>
    <mergeCell ref="B13:B14"/>
    <mergeCell ref="C13:C14"/>
    <mergeCell ref="B20:F20"/>
    <mergeCell ref="A16:A17"/>
    <mergeCell ref="D16:F16"/>
    <mergeCell ref="D17:F17"/>
    <mergeCell ref="B18:F18"/>
    <mergeCell ref="B19:F19"/>
    <mergeCell ref="B27:F27"/>
    <mergeCell ref="B28:F28"/>
    <mergeCell ref="B29:F29"/>
    <mergeCell ref="B21:F21"/>
    <mergeCell ref="A22:A24"/>
    <mergeCell ref="B22:B23"/>
    <mergeCell ref="C22:C23"/>
    <mergeCell ref="A25:A26"/>
    <mergeCell ref="D25:F25"/>
    <mergeCell ref="D26:F26"/>
  </mergeCells>
  <phoneticPr fontId="4" type="noConversion"/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10</vt:i4>
      </vt:variant>
    </vt:vector>
  </HeadingPairs>
  <TitlesOfParts>
    <vt:vector size="10" baseType="lpstr">
      <vt:lpstr>물품발주계획</vt:lpstr>
      <vt:lpstr>용역 발주계획</vt:lpstr>
      <vt:lpstr>공사 발주계획</vt:lpstr>
      <vt:lpstr>개찰현황</vt:lpstr>
      <vt:lpstr>입찰현황</vt:lpstr>
      <vt:lpstr>준공검사현황</vt:lpstr>
      <vt:lpstr>대금지급현황</vt:lpstr>
      <vt:lpstr>계약현황공개</vt:lpstr>
      <vt:lpstr>수의계약현황공개</vt:lpstr>
      <vt:lpstr>계약내용의 변경에 관한 사항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Windows 사용자</cp:lastModifiedBy>
  <cp:lastPrinted>2016-11-03T01:28:32Z</cp:lastPrinted>
  <dcterms:created xsi:type="dcterms:W3CDTF">2014-01-20T06:24:27Z</dcterms:created>
  <dcterms:modified xsi:type="dcterms:W3CDTF">2019-05-10T02:06:58Z</dcterms:modified>
</cp:coreProperties>
</file>