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19" i="6" l="1"/>
  <c r="H18" i="6"/>
  <c r="H21" i="6"/>
  <c r="H20" i="6"/>
  <c r="F33" i="24"/>
  <c r="F15" i="24"/>
  <c r="C26" i="23"/>
  <c r="C19" i="23"/>
  <c r="F14" i="6" l="1"/>
  <c r="F13" i="6"/>
  <c r="F12" i="6"/>
  <c r="F11" i="6"/>
  <c r="F10" i="6"/>
  <c r="F9" i="6"/>
  <c r="F8" i="6"/>
  <c r="F7" i="6"/>
  <c r="F6" i="6"/>
  <c r="F5" i="6"/>
  <c r="F4" i="6"/>
  <c r="H17" i="6" l="1"/>
  <c r="F15" i="6"/>
  <c r="F24" i="24" l="1"/>
  <c r="C12" i="23"/>
  <c r="H16" i="6" l="1"/>
  <c r="H15" i="6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<sst xmlns="http://schemas.openxmlformats.org/spreadsheetml/2006/main" count="437" uniqueCount="250">
  <si>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</si>
  <si>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</si>
  <si>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</si>
  <si>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</si>
  <si>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</si>
  <si>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</si>
  <si>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</si>
  <si>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</si>
  <si>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</si>
  <si>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</si>
  <si>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</si>
  <si>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</si>
  <si>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</si>
  <si>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</si>
  <si>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</si>
  <si>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</si>
  <si>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</si>
  <si>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</si>
  <si>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</si>
  <si>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</si>
  <si>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</si>
  <si>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</si>
  <si>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</si>
  <si>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</si>
  <si>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</si>
  <si>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</si>
  <si>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</si>
  <si>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</si>
  <si>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</si>
  <si>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</si>
  <si>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</si>
  <si>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</si>
  <si>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</si>
  <si>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</si>
  <si>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</si>
  <si>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</si>
  <si>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</si>
  <si>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</si>
  <si>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</si>
  <si>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</si>
  <si>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</si>
  <si>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</si>
  <si>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</si>
  <si>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</si>
  <si>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</si>
  <si>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</si>
  <si>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</si>
  <si>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</si>
  <si>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</si>
  <si>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</si>
  <si>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</si>
  <si>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</si>
  <si>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</si>
  <si>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</si>
  <si>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</si>
  <si>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</si>
  <si>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</si>
  <si>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</si>
  <si>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</si>
  <si>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</si>
  <si>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</si>
  <si>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</si>
  <si>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</si>
  <si>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</si>
  <si>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</si>
  <si>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</si>
  <si>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</si>
  <si>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</si>
  <si>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</si>
  <si>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</si>
  <si>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</si>
  <si>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</si>
  <si>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</si>
  <si>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</si>
  <si>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</si>
  <si>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</si>
  <si>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</si>
  <si>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</si>
  <si>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</si>
  <si>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</si>
  <si>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</si>
  <si>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</si>
  <si>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</si>
  <si>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</si>
  <si>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</si>
  <si>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</si>
  <si>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</si>
  <si>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</si>
  <si>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</si>
  <si>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</si>
  <si>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</si>
  <si>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</si>
  <si>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</si>
  <si>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</si>
  <si>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</si>
  <si>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</si>
  <si>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</si>
  <si>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</si>
  <si>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</si>
  <si>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</si>
  <si>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</si>
  <si>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</si>
  <si>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</si>
  <si>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</si>
  <si>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</si>
  <si>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</si>
  <si>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</si>
  <si>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</si>
  <si>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</si>
  <si>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</si>
  <si>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</si>
  <si>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</si>
  <si>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</si>
  <si>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</si>
  <si>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</si>
  <si>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</si>
  <si>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</si>
  <si>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</si>
  <si>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</si>
  <si>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</si>
  <si>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</si>
  <si>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</si>
  <si>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</si>
  <si>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</si>
  <si>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</si>
  <si>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</si>
  <si>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</si>
  <si>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</si>
  <si>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</si>
  <si>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</si>
  <si>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</si>
  <si>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</si>
  <si>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</si>
  <si>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</si>
  <si>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</si>
  <si>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</si>
  <si>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</si>
  <si>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</si>
  <si>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</si>
  <si>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</si>
  <si>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</si>
  <si>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</si>
  <si>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</si>
  <si>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</si>
  <si>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</si>
  <si>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</si>
  <si>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</si>
  <si>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</si>
  <si>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</si>
  <si>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</si>
  <si>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</si>
  <si>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</si>
  <si>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</si>
  <si>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</si>
  <si>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</si>
  <si>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</si>
  <si>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</si>
  <si>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</si>
  <si>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</si>
  <si>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</si>
  <si>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</si>
  <si>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</si>
  <si>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</si>
  <si>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물품 발주계획</t>
    <phoneticPr fontId="4" type="noConversion"/>
  </si>
  <si>
    <t>용역 발주계획</t>
    <phoneticPr fontId="4" type="noConversion"/>
  </si>
  <si>
    <t>엘지전자㈜</t>
    <phoneticPr fontId="4" type="noConversion"/>
  </si>
  <si>
    <t>2019. 청소년 자유시장 행사물품 임차</t>
    <phoneticPr fontId="4" type="noConversion"/>
  </si>
  <si>
    <t>마케팅스토리</t>
    <phoneticPr fontId="4" type="noConversion"/>
  </si>
  <si>
    <t>리더십과 함께하는 진로학교 프로그램 운영</t>
    <phoneticPr fontId="4" type="noConversion"/>
  </si>
  <si>
    <t>서로배움사회적협동조합성장과비전</t>
    <phoneticPr fontId="4" type="noConversion"/>
  </si>
  <si>
    <t>1회</t>
    <phoneticPr fontId="4" type="noConversion"/>
  </si>
  <si>
    <t>2019년 수련관 승강기 유지보수</t>
    <phoneticPr fontId="4" type="noConversion"/>
  </si>
  <si>
    <t xml:space="preserve">  </t>
    <phoneticPr fontId="4" type="noConversion"/>
  </si>
  <si>
    <t>㈜서울구경</t>
  </si>
  <si>
    <t>1회, 2회, 3회</t>
    <phoneticPr fontId="4" type="noConversion"/>
  </si>
  <si>
    <t>청소년운영위원회 '가온누리' 차량임차(7월)</t>
  </si>
  <si>
    <t>백승찬</t>
    <phoneticPr fontId="4" type="noConversion"/>
  </si>
  <si>
    <t>031-729-9651</t>
    <phoneticPr fontId="4" type="noConversion"/>
  </si>
  <si>
    <t>학교단위 목공 목재 구입</t>
    <phoneticPr fontId="4" type="noConversion"/>
  </si>
  <si>
    <t>수의총액</t>
  </si>
  <si>
    <t>목재</t>
    <phoneticPr fontId="4" type="noConversion"/>
  </si>
  <si>
    <t>개</t>
    <phoneticPr fontId="4" type="noConversion"/>
  </si>
  <si>
    <t>공연장 객석바닥 카펫 세척</t>
    <phoneticPr fontId="4" type="noConversion"/>
  </si>
  <si>
    <t>이기관</t>
    <phoneticPr fontId="4" type="noConversion"/>
  </si>
  <si>
    <t>031-729-9652</t>
    <phoneticPr fontId="4" type="noConversion"/>
  </si>
  <si>
    <t>장효지</t>
    <phoneticPr fontId="4" type="noConversion"/>
  </si>
  <si>
    <t>031-729-9638</t>
    <phoneticPr fontId="4" type="noConversion"/>
  </si>
  <si>
    <t>수의총액</t>
    <phoneticPr fontId="4" type="noConversion"/>
  </si>
  <si>
    <t>슈퍼스타워너비ID DAY3 -공연장 대관</t>
    <phoneticPr fontId="4" type="noConversion"/>
  </si>
  <si>
    <t>수영장 환경개선공사</t>
    <phoneticPr fontId="4" type="noConversion"/>
  </si>
  <si>
    <t>기타</t>
  </si>
  <si>
    <t>수의</t>
  </si>
  <si>
    <t>이종섭</t>
    <phoneticPr fontId="4" type="noConversion"/>
  </si>
  <si>
    <t>031-729-9614</t>
    <phoneticPr fontId="4" type="noConversion"/>
  </si>
  <si>
    <t>수영장 대청소</t>
    <phoneticPr fontId="4" type="noConversion"/>
  </si>
  <si>
    <t>1월, 2월, 3월, 4월, 5월, 6월, 7월</t>
    <phoneticPr fontId="4" type="noConversion"/>
  </si>
  <si>
    <t>1회, 2회, 3회, 4회, 5회</t>
    <phoneticPr fontId="4" type="noConversion"/>
  </si>
  <si>
    <t>방과후 연합 여름캠프 차량 임차</t>
  </si>
  <si>
    <t>방과후 연합 여름캠프 차량 임차</t>
    <phoneticPr fontId="4" type="noConversion"/>
  </si>
  <si>
    <t>2019.08.02</t>
    <phoneticPr fontId="4" type="noConversion"/>
  </si>
  <si>
    <t>2019.08.02 ~ 08.07</t>
    <phoneticPr fontId="4" type="noConversion"/>
  </si>
  <si>
    <t>2019.08.07</t>
    <phoneticPr fontId="4" type="noConversion"/>
  </si>
  <si>
    <t>㈜나이스관광</t>
  </si>
  <si>
    <t>㈜나이스관광</t>
    <phoneticPr fontId="4" type="noConversion"/>
  </si>
  <si>
    <t>경기도 성남시 분당구 판교로 627</t>
  </si>
  <si>
    <t>경기도 성남시 분당구 판교로 627</t>
    <phoneticPr fontId="4" type="noConversion"/>
  </si>
  <si>
    <t>공연장 무대시설 정밀안전진단 실시</t>
  </si>
  <si>
    <t>공연장 무대시설 정밀안전진단 실시</t>
    <phoneticPr fontId="4" type="noConversion"/>
  </si>
  <si>
    <t>2019.09.30</t>
    <phoneticPr fontId="4" type="noConversion"/>
  </si>
  <si>
    <t>(사)대한산업안전협회</t>
  </si>
  <si>
    <t>(사)대한산업안전협회</t>
    <phoneticPr fontId="4" type="noConversion"/>
  </si>
  <si>
    <t>서울시 구로구 공원로 70</t>
  </si>
  <si>
    <t>서울시 구로구 공원로 70</t>
    <phoneticPr fontId="4" type="noConversion"/>
  </si>
  <si>
    <t>학교단위 목공 9월 목재 구입</t>
  </si>
  <si>
    <t>학교단위 목공 9월 목재 구입</t>
    <phoneticPr fontId="4" type="noConversion"/>
  </si>
  <si>
    <t>2019.08.29</t>
    <phoneticPr fontId="4" type="noConversion"/>
  </si>
  <si>
    <t>창호합판</t>
  </si>
  <si>
    <t>창호합판</t>
    <phoneticPr fontId="4" type="noConversion"/>
  </si>
  <si>
    <t>경기도 성남시 중원구 하대원동 117-5번지</t>
  </si>
  <si>
    <t>경기도 성남시 중원구 하대원동 117-5번지</t>
    <phoneticPr fontId="4" type="noConversion"/>
  </si>
  <si>
    <t>홍보물 제작</t>
  </si>
  <si>
    <t>홍보물 제작</t>
    <phoneticPr fontId="4" type="noConversion"/>
  </si>
  <si>
    <t>2019.08.29 ~ 09.23</t>
    <phoneticPr fontId="4" type="noConversion"/>
  </si>
  <si>
    <t>2019.09.11</t>
    <phoneticPr fontId="4" type="noConversion"/>
  </si>
  <si>
    <t>성남시보호작업장</t>
  </si>
  <si>
    <t>성남시보호작업장</t>
    <phoneticPr fontId="4" type="noConversion"/>
  </si>
  <si>
    <t>경기도 성남시 중원구 순환로 226번길 10</t>
  </si>
  <si>
    <t>경기도 성남시 중원구 순환로 226번길 10</t>
    <phoneticPr fontId="4" type="noConversion"/>
  </si>
  <si>
    <t>방과후 연합 여름캠프 차량 임차</t>
    <phoneticPr fontId="4" type="noConversion"/>
  </si>
  <si>
    <t>2019.08.02. ~ 08.07</t>
    <phoneticPr fontId="4" type="noConversion"/>
  </si>
  <si>
    <t>허진석</t>
  </si>
  <si>
    <t>공연장 무대시설 정밀안전진단 실시</t>
    <phoneticPr fontId="4" type="noConversion"/>
  </si>
  <si>
    <t>2019.08.22</t>
    <phoneticPr fontId="4" type="noConversion"/>
  </si>
  <si>
    <t>2019.08.22</t>
    <phoneticPr fontId="4" type="noConversion"/>
  </si>
  <si>
    <t>2019.08.22. ~ 09.30</t>
    <phoneticPr fontId="4" type="noConversion"/>
  </si>
  <si>
    <t>2019.08.22. ~ 09.30</t>
    <phoneticPr fontId="4" type="noConversion"/>
  </si>
  <si>
    <t>윤양배</t>
  </si>
  <si>
    <t>학교단위 목공 9월 목재 구입</t>
    <phoneticPr fontId="4" type="noConversion"/>
  </si>
  <si>
    <t>2019.08.26</t>
    <phoneticPr fontId="4" type="noConversion"/>
  </si>
  <si>
    <t>2019.08.26</t>
    <phoneticPr fontId="4" type="noConversion"/>
  </si>
  <si>
    <t>2019.08.26 ~ 08.29</t>
    <phoneticPr fontId="4" type="noConversion"/>
  </si>
  <si>
    <t>2019.08.26 ~ 08.29</t>
    <phoneticPr fontId="4" type="noConversion"/>
  </si>
  <si>
    <t>서재선</t>
  </si>
  <si>
    <t>홍보물 제작</t>
    <phoneticPr fontId="4" type="noConversion"/>
  </si>
  <si>
    <t>2019.08.29 ~ 09.23</t>
    <phoneticPr fontId="4" type="noConversion"/>
  </si>
  <si>
    <t>박경철</t>
  </si>
  <si>
    <t>준공예정</t>
    <phoneticPr fontId="4" type="noConversion"/>
  </si>
  <si>
    <t>준공예정</t>
    <phoneticPr fontId="4" type="noConversion"/>
  </si>
  <si>
    <t>준공예정</t>
    <phoneticPr fontId="4" type="noConversion"/>
  </si>
  <si>
    <t>9월 지급예정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</si>
</sst>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7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180" fontId="29" fillId="0" borderId="2" xfId="0" applyNumberFormat="1" applyFont="1" applyFill="1" applyBorder="1" applyAlignment="1" applyProtection="1">
      <alignment horizontal="center" vertical="center" shrinkToFit="1"/>
    </xf>
    <xf numFmtId="4" fontId="29" fillId="0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1" fillId="0" borderId="2" xfId="0" applyFont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181" fontId="32" fillId="0" borderId="2" xfId="0" applyNumberFormat="1" applyFont="1" applyBorder="1" applyAlignment="1" applyProtection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38" fontId="3" fillId="0" borderId="33" xfId="4" applyNumberFormat="1" applyFont="1" applyBorder="1">
      <alignment vertical="center"/>
    </xf>
    <xf numFmtId="38" fontId="3" fillId="0" borderId="33" xfId="4" applyNumberFormat="1" applyFont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177" fontId="15" fillId="0" borderId="2" xfId="0" quotePrefix="1" applyNumberFormat="1" applyFont="1" applyFill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22" fillId="0" borderId="1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7" xfId="0" applyFont="1" applyBorder="1" applyAlignment="1">
      <alignment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5" sqref="C5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7" width="12.44140625" style="37" customWidth="1"/>
    <col min="8" max="8" width="10.44140625" style="15" customWidth="1"/>
    <col min="9" max="9" width="17.66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5" t="s">
        <v>163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25.5" x14ac:dyDescent="0.15">
      <c r="A2" s="146" t="s">
        <v>33</v>
      </c>
      <c r="B2" s="146"/>
      <c r="C2" s="146"/>
      <c r="D2" s="58"/>
      <c r="E2" s="58"/>
      <c r="F2" s="58"/>
      <c r="G2" s="58"/>
      <c r="H2" s="13"/>
      <c r="I2" s="58"/>
      <c r="J2" s="58"/>
      <c r="K2" s="58"/>
      <c r="L2" s="58"/>
    </row>
    <row r="3" spans="1:12" ht="24.75" customHeight="1" x14ac:dyDescent="0.15">
      <c r="A3" s="10" t="s">
        <v>34</v>
      </c>
      <c r="B3" s="10" t="s">
        <v>35</v>
      </c>
      <c r="C3" s="10" t="s">
        <v>36</v>
      </c>
      <c r="D3" s="10" t="s">
        <v>48</v>
      </c>
      <c r="E3" s="10" t="s">
        <v>38</v>
      </c>
      <c r="F3" s="10" t="s">
        <v>39</v>
      </c>
      <c r="G3" s="10" t="s">
        <v>40</v>
      </c>
      <c r="H3" s="14" t="s">
        <v>41</v>
      </c>
      <c r="I3" s="11" t="s">
        <v>42</v>
      </c>
      <c r="J3" s="11" t="s">
        <v>12</v>
      </c>
      <c r="K3" s="11" t="s">
        <v>43</v>
      </c>
      <c r="L3" s="11" t="s">
        <v>44</v>
      </c>
    </row>
    <row r="4" spans="1:12" ht="24.75" customHeight="1" x14ac:dyDescent="0.15">
      <c r="A4" s="38">
        <v>2019</v>
      </c>
      <c r="B4" s="38">
        <v>9</v>
      </c>
      <c r="C4" s="38" t="s">
        <v>178</v>
      </c>
      <c r="D4" s="38" t="s">
        <v>179</v>
      </c>
      <c r="E4" s="39" t="s">
        <v>180</v>
      </c>
      <c r="F4" s="17">
        <v>252</v>
      </c>
      <c r="G4" s="16" t="s">
        <v>181</v>
      </c>
      <c r="H4" s="42">
        <v>3553</v>
      </c>
      <c r="I4" s="41" t="s">
        <v>22</v>
      </c>
      <c r="J4" s="40" t="s">
        <v>176</v>
      </c>
      <c r="K4" s="40" t="s">
        <v>177</v>
      </c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47" t="s">
        <v>153</v>
      </c>
      <c r="B1" s="147"/>
      <c r="C1" s="147"/>
      <c r="D1" s="147"/>
      <c r="E1" s="147"/>
      <c r="F1" s="147"/>
      <c r="G1" s="147"/>
      <c r="H1" s="147"/>
      <c r="I1" s="147"/>
    </row>
    <row r="2" spans="1:9" ht="25.5" x14ac:dyDescent="0.15">
      <c r="A2" s="148" t="s">
        <v>24</v>
      </c>
      <c r="B2" s="148"/>
      <c r="C2" s="68"/>
      <c r="D2" s="68"/>
      <c r="E2" s="68"/>
      <c r="F2" s="68"/>
      <c r="G2" s="68"/>
      <c r="H2" s="68"/>
      <c r="I2" s="111" t="s">
        <v>152</v>
      </c>
    </row>
    <row r="3" spans="1:9" ht="26.25" customHeight="1" x14ac:dyDescent="0.15">
      <c r="A3" s="180" t="s">
        <v>151</v>
      </c>
      <c r="B3" s="178" t="s">
        <v>150</v>
      </c>
      <c r="C3" s="178" t="s">
        <v>149</v>
      </c>
      <c r="D3" s="178" t="s">
        <v>148</v>
      </c>
      <c r="E3" s="176" t="s">
        <v>147</v>
      </c>
      <c r="F3" s="177"/>
      <c r="G3" s="176" t="s">
        <v>146</v>
      </c>
      <c r="H3" s="177"/>
      <c r="I3" s="178" t="s">
        <v>145</v>
      </c>
    </row>
    <row r="4" spans="1:9" ht="28.5" customHeight="1" x14ac:dyDescent="0.15">
      <c r="A4" s="181"/>
      <c r="B4" s="179"/>
      <c r="C4" s="179"/>
      <c r="D4" s="179"/>
      <c r="E4" s="110" t="s">
        <v>144</v>
      </c>
      <c r="F4" s="110" t="s">
        <v>143</v>
      </c>
      <c r="G4" s="110" t="s">
        <v>144</v>
      </c>
      <c r="H4" s="110" t="s">
        <v>143</v>
      </c>
      <c r="I4" s="179"/>
    </row>
    <row r="5" spans="1:9" ht="28.5" customHeight="1" x14ac:dyDescent="0.15">
      <c r="A5" s="4"/>
      <c r="B5" s="101" t="s">
        <v>142</v>
      </c>
      <c r="C5" s="8"/>
      <c r="D5" s="8"/>
      <c r="E5" s="8"/>
      <c r="F5" s="8"/>
      <c r="G5" s="8"/>
      <c r="H5" s="8"/>
      <c r="I5" s="10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2" zoomScale="85" zoomScaleNormal="85" workbookViewId="0">
      <selection activeCell="D31" sqref="D31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35.6640625" style="112" customWidth="1"/>
    <col min="4" max="4" width="10.88671875" style="37" customWidth="1"/>
    <col min="5" max="5" width="12.44140625" style="115" customWidth="1"/>
    <col min="6" max="6" width="16.7773437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5" t="s">
        <v>164</v>
      </c>
      <c r="B1" s="145"/>
      <c r="C1" s="145"/>
      <c r="D1" s="145"/>
      <c r="E1" s="145"/>
      <c r="F1" s="145"/>
      <c r="G1" s="145"/>
      <c r="H1" s="145"/>
      <c r="I1" s="145"/>
    </row>
    <row r="2" spans="1:12" ht="25.5" x14ac:dyDescent="0.15">
      <c r="A2" s="146" t="s">
        <v>33</v>
      </c>
      <c r="B2" s="146"/>
      <c r="C2" s="146"/>
      <c r="D2" s="58"/>
      <c r="E2" s="113"/>
      <c r="F2" s="58"/>
      <c r="G2" s="58"/>
      <c r="H2" s="58"/>
      <c r="I2" s="58"/>
    </row>
    <row r="3" spans="1:12" ht="24" x14ac:dyDescent="0.15">
      <c r="A3" s="18" t="s">
        <v>34</v>
      </c>
      <c r="B3" s="19" t="s">
        <v>35</v>
      </c>
      <c r="C3" s="18" t="s">
        <v>45</v>
      </c>
      <c r="D3" s="18" t="s">
        <v>37</v>
      </c>
      <c r="E3" s="114" t="s">
        <v>46</v>
      </c>
      <c r="F3" s="18" t="s">
        <v>42</v>
      </c>
      <c r="G3" s="18" t="s">
        <v>47</v>
      </c>
      <c r="H3" s="18" t="s">
        <v>43</v>
      </c>
      <c r="I3" s="18" t="s">
        <v>44</v>
      </c>
      <c r="J3" s="59"/>
      <c r="K3" s="60"/>
      <c r="L3" s="59"/>
    </row>
    <row r="4" spans="1:12" ht="24.95" customHeight="1" x14ac:dyDescent="0.15">
      <c r="A4" s="41">
        <v>2019</v>
      </c>
      <c r="B4" s="41">
        <v>9</v>
      </c>
      <c r="C4" s="41" t="s">
        <v>182</v>
      </c>
      <c r="D4" s="41" t="s">
        <v>187</v>
      </c>
      <c r="E4" s="52">
        <v>600</v>
      </c>
      <c r="F4" s="41" t="s">
        <v>77</v>
      </c>
      <c r="G4" s="41" t="s">
        <v>183</v>
      </c>
      <c r="H4" s="41" t="s">
        <v>184</v>
      </c>
      <c r="I4" s="12"/>
    </row>
    <row r="5" spans="1:12" ht="24.95" customHeight="1" x14ac:dyDescent="0.15">
      <c r="A5" s="41">
        <v>2019</v>
      </c>
      <c r="B5" s="41">
        <v>9</v>
      </c>
      <c r="C5" s="41" t="s">
        <v>188</v>
      </c>
      <c r="D5" s="41" t="s">
        <v>187</v>
      </c>
      <c r="E5" s="52">
        <v>400</v>
      </c>
      <c r="F5" s="41" t="s">
        <v>77</v>
      </c>
      <c r="G5" s="41" t="s">
        <v>185</v>
      </c>
      <c r="H5" s="41" t="s">
        <v>186</v>
      </c>
      <c r="I5" s="12"/>
    </row>
    <row r="6" spans="1:12" ht="24.95" customHeight="1" x14ac:dyDescent="0.15">
      <c r="A6" s="41">
        <v>2019</v>
      </c>
      <c r="B6" s="41">
        <v>9</v>
      </c>
      <c r="C6" s="41" t="s">
        <v>194</v>
      </c>
      <c r="D6" s="41" t="s">
        <v>187</v>
      </c>
      <c r="E6" s="52">
        <v>2000</v>
      </c>
      <c r="F6" s="41" t="s">
        <v>77</v>
      </c>
      <c r="G6" s="41" t="s">
        <v>192</v>
      </c>
      <c r="H6" s="41" t="s">
        <v>193</v>
      </c>
      <c r="I6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H32" sqref="H32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17.5546875" style="6" customWidth="1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45" t="s">
        <v>111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5.5" x14ac:dyDescent="0.15">
      <c r="A2" s="146" t="s">
        <v>110</v>
      </c>
      <c r="B2" s="146"/>
      <c r="C2" s="146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7" customHeight="1" thickBot="1" x14ac:dyDescent="0.2">
      <c r="A3" s="118" t="s">
        <v>109</v>
      </c>
      <c r="B3" s="119" t="s">
        <v>108</v>
      </c>
      <c r="C3" s="120" t="s">
        <v>107</v>
      </c>
      <c r="D3" s="120" t="s">
        <v>106</v>
      </c>
      <c r="E3" s="120" t="s">
        <v>105</v>
      </c>
      <c r="F3" s="119" t="s">
        <v>104</v>
      </c>
      <c r="G3" s="119" t="s">
        <v>103</v>
      </c>
      <c r="H3" s="119" t="s">
        <v>102</v>
      </c>
      <c r="I3" s="119" t="s">
        <v>101</v>
      </c>
      <c r="J3" s="120" t="s">
        <v>100</v>
      </c>
      <c r="K3" s="120" t="s">
        <v>99</v>
      </c>
      <c r="L3" s="120" t="s">
        <v>98</v>
      </c>
      <c r="M3" s="121" t="s">
        <v>97</v>
      </c>
    </row>
    <row r="4" spans="1:13" ht="27" customHeight="1" thickTop="1" x14ac:dyDescent="0.15">
      <c r="A4" s="139">
        <v>2019</v>
      </c>
      <c r="B4" s="122">
        <v>9</v>
      </c>
      <c r="C4" s="138" t="s">
        <v>189</v>
      </c>
      <c r="D4" s="123" t="s">
        <v>190</v>
      </c>
      <c r="E4" s="122" t="s">
        <v>191</v>
      </c>
      <c r="F4" s="124">
        <v>20000</v>
      </c>
      <c r="G4" s="125">
        <v>0</v>
      </c>
      <c r="H4" s="125">
        <v>0</v>
      </c>
      <c r="I4" s="125">
        <v>20000</v>
      </c>
      <c r="J4" s="130" t="s">
        <v>24</v>
      </c>
      <c r="K4" s="122" t="s">
        <v>192</v>
      </c>
      <c r="L4" s="122" t="s">
        <v>193</v>
      </c>
      <c r="M4" s="140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39" sqref="E39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7" t="s">
        <v>126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 x14ac:dyDescent="0.15">
      <c r="A2" s="148" t="s">
        <v>125</v>
      </c>
      <c r="B2" s="148"/>
      <c r="C2" s="68"/>
      <c r="D2" s="68"/>
      <c r="E2" s="68"/>
      <c r="F2" s="85"/>
      <c r="G2" s="85"/>
      <c r="H2" s="85"/>
      <c r="I2" s="85"/>
      <c r="J2" s="149" t="s">
        <v>124</v>
      </c>
      <c r="K2" s="149"/>
    </row>
    <row r="3" spans="1:11" ht="22.5" customHeight="1" x14ac:dyDescent="0.15">
      <c r="A3" s="103" t="s">
        <v>123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</row>
    <row r="4" spans="1:11" ht="42" customHeight="1" x14ac:dyDescent="0.15">
      <c r="A4" s="102"/>
      <c r="B4" s="101" t="s">
        <v>112</v>
      </c>
      <c r="C4" s="100"/>
      <c r="D4" s="99"/>
      <c r="E4" s="98"/>
      <c r="F4" s="97"/>
      <c r="G4" s="96"/>
      <c r="H4" s="95"/>
      <c r="I4" s="95"/>
      <c r="J4" s="95"/>
      <c r="K4" s="9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47" t="s">
        <v>141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25.5" x14ac:dyDescent="0.15">
      <c r="A2" s="148" t="s">
        <v>140</v>
      </c>
      <c r="B2" s="148"/>
      <c r="C2" s="68"/>
      <c r="D2" s="68"/>
      <c r="E2" s="68"/>
      <c r="F2" s="85"/>
      <c r="G2" s="85"/>
      <c r="H2" s="85"/>
      <c r="I2" s="85"/>
      <c r="J2" s="149" t="s">
        <v>139</v>
      </c>
      <c r="K2" s="149"/>
    </row>
    <row r="3" spans="1:11" ht="22.5" customHeight="1" x14ac:dyDescent="0.15">
      <c r="A3" s="103" t="s">
        <v>138</v>
      </c>
      <c r="B3" s="2" t="s">
        <v>137</v>
      </c>
      <c r="C3" s="2" t="s">
        <v>136</v>
      </c>
      <c r="D3" s="2" t="s">
        <v>135</v>
      </c>
      <c r="E3" s="2" t="s">
        <v>134</v>
      </c>
      <c r="F3" s="2" t="s">
        <v>133</v>
      </c>
      <c r="G3" s="2" t="s">
        <v>132</v>
      </c>
      <c r="H3" s="2" t="s">
        <v>131</v>
      </c>
      <c r="I3" s="2" t="s">
        <v>130</v>
      </c>
      <c r="J3" s="2" t="s">
        <v>129</v>
      </c>
      <c r="K3" s="2" t="s">
        <v>128</v>
      </c>
    </row>
    <row r="4" spans="1:11" ht="47.25" customHeight="1" x14ac:dyDescent="0.15">
      <c r="A4" s="102"/>
      <c r="B4" s="101" t="s">
        <v>127</v>
      </c>
      <c r="C4" s="100"/>
      <c r="D4" s="108"/>
      <c r="E4" s="107"/>
      <c r="F4" s="107"/>
      <c r="G4" s="106"/>
      <c r="H4" s="106"/>
      <c r="I4" s="100"/>
      <c r="J4" s="105"/>
      <c r="K4" s="10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11" sqref="A11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47" t="s">
        <v>3</v>
      </c>
      <c r="B1" s="147"/>
      <c r="C1" s="147"/>
      <c r="D1" s="147"/>
      <c r="E1" s="147"/>
      <c r="F1" s="147"/>
      <c r="G1" s="147"/>
      <c r="H1" s="147"/>
      <c r="I1" s="147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50" t="s">
        <v>0</v>
      </c>
      <c r="I2" s="150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0" t="s">
        <v>71</v>
      </c>
      <c r="B4" s="20" t="s">
        <v>160</v>
      </c>
      <c r="C4" s="23">
        <v>702206540</v>
      </c>
      <c r="D4" s="92">
        <v>43462</v>
      </c>
      <c r="E4" s="35">
        <v>43466</v>
      </c>
      <c r="F4" s="35">
        <v>43830</v>
      </c>
      <c r="G4" s="35">
        <v>43708</v>
      </c>
      <c r="H4" s="35">
        <v>43708</v>
      </c>
      <c r="I4" s="33"/>
    </row>
    <row r="5" spans="1:9" s="37" customFormat="1" ht="29.25" customHeight="1" x14ac:dyDescent="0.15">
      <c r="A5" s="70" t="s">
        <v>72</v>
      </c>
      <c r="B5" s="20" t="s">
        <v>157</v>
      </c>
      <c r="C5" s="23">
        <v>115626750</v>
      </c>
      <c r="D5" s="92">
        <v>43465</v>
      </c>
      <c r="E5" s="35">
        <v>43466</v>
      </c>
      <c r="F5" s="35">
        <v>43830</v>
      </c>
      <c r="G5" s="35">
        <v>43708</v>
      </c>
      <c r="H5" s="35">
        <v>43708</v>
      </c>
      <c r="I5" s="33"/>
    </row>
    <row r="6" spans="1:9" ht="29.25" customHeight="1" x14ac:dyDescent="0.15">
      <c r="A6" s="62" t="s">
        <v>96</v>
      </c>
      <c r="B6" s="20" t="s">
        <v>26</v>
      </c>
      <c r="C6" s="23">
        <v>2112000</v>
      </c>
      <c r="D6" s="93">
        <v>43461</v>
      </c>
      <c r="E6" s="35">
        <v>43466</v>
      </c>
      <c r="F6" s="35">
        <v>43830</v>
      </c>
      <c r="G6" s="35">
        <v>43708</v>
      </c>
      <c r="H6" s="35">
        <v>43708</v>
      </c>
      <c r="I6" s="33"/>
    </row>
    <row r="7" spans="1:9" ht="29.25" customHeight="1" x14ac:dyDescent="0.15">
      <c r="A7" s="57" t="s">
        <v>94</v>
      </c>
      <c r="B7" s="36" t="s">
        <v>27</v>
      </c>
      <c r="C7" s="34">
        <v>2376000</v>
      </c>
      <c r="D7" s="93">
        <v>43461</v>
      </c>
      <c r="E7" s="35">
        <v>43466</v>
      </c>
      <c r="F7" s="35">
        <v>43830</v>
      </c>
      <c r="G7" s="35">
        <v>43708</v>
      </c>
      <c r="H7" s="35">
        <v>43708</v>
      </c>
      <c r="I7" s="33"/>
    </row>
    <row r="8" spans="1:9" s="37" customFormat="1" ht="29.25" customHeight="1" x14ac:dyDescent="0.15">
      <c r="A8" s="57" t="s">
        <v>95</v>
      </c>
      <c r="B8" s="20" t="s">
        <v>50</v>
      </c>
      <c r="C8" s="23">
        <v>2520000</v>
      </c>
      <c r="D8" s="93">
        <v>43461</v>
      </c>
      <c r="E8" s="35">
        <v>43466</v>
      </c>
      <c r="F8" s="35">
        <v>43830</v>
      </c>
      <c r="G8" s="35">
        <v>43708</v>
      </c>
      <c r="H8" s="35">
        <v>43708</v>
      </c>
      <c r="I8" s="33"/>
    </row>
    <row r="9" spans="1:9" s="37" customFormat="1" ht="29.25" customHeight="1" x14ac:dyDescent="0.15">
      <c r="A9" s="62" t="s">
        <v>93</v>
      </c>
      <c r="B9" s="36" t="s">
        <v>51</v>
      </c>
      <c r="C9" s="34">
        <v>6600000</v>
      </c>
      <c r="D9" s="93">
        <v>43466</v>
      </c>
      <c r="E9" s="35">
        <v>43466</v>
      </c>
      <c r="F9" s="35">
        <v>43830</v>
      </c>
      <c r="G9" s="35">
        <v>43708</v>
      </c>
      <c r="H9" s="35">
        <v>43708</v>
      </c>
      <c r="I9" s="33"/>
    </row>
    <row r="10" spans="1:9" s="37" customFormat="1" ht="29.25" customHeight="1" x14ac:dyDescent="0.15">
      <c r="A10" s="62" t="s">
        <v>52</v>
      </c>
      <c r="B10" s="8" t="s">
        <v>28</v>
      </c>
      <c r="C10" s="34">
        <v>3240000</v>
      </c>
      <c r="D10" s="93">
        <v>43448</v>
      </c>
      <c r="E10" s="35">
        <v>43466</v>
      </c>
      <c r="F10" s="35">
        <v>43830</v>
      </c>
      <c r="G10" s="35">
        <v>43708</v>
      </c>
      <c r="H10" s="35">
        <v>43708</v>
      </c>
      <c r="I10" s="69"/>
    </row>
    <row r="11" spans="1:9" ht="29.25" customHeight="1" x14ac:dyDescent="0.15">
      <c r="A11" s="57" t="s">
        <v>29</v>
      </c>
      <c r="B11" s="36" t="s">
        <v>49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43708</v>
      </c>
      <c r="H11" s="35">
        <v>43708</v>
      </c>
      <c r="I11" s="9"/>
    </row>
    <row r="12" spans="1:9" s="37" customFormat="1" ht="29.25" customHeight="1" x14ac:dyDescent="0.15">
      <c r="A12" s="57" t="s">
        <v>32</v>
      </c>
      <c r="B12" s="36" t="s">
        <v>165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43708</v>
      </c>
      <c r="H12" s="35">
        <v>43708</v>
      </c>
      <c r="I12" s="9"/>
    </row>
    <row r="13" spans="1:9" s="37" customFormat="1" ht="29.25" customHeight="1" x14ac:dyDescent="0.15">
      <c r="A13" s="57" t="s">
        <v>30</v>
      </c>
      <c r="B13" s="36" t="s">
        <v>31</v>
      </c>
      <c r="C13" s="34">
        <v>897600</v>
      </c>
      <c r="D13" s="35">
        <v>43465</v>
      </c>
      <c r="E13" s="35">
        <v>43466</v>
      </c>
      <c r="F13" s="35">
        <v>43830</v>
      </c>
      <c r="G13" s="35">
        <v>43708</v>
      </c>
      <c r="H13" s="35">
        <v>43708</v>
      </c>
      <c r="I13" s="9"/>
    </row>
    <row r="14" spans="1:9" s="37" customFormat="1" ht="29.25" customHeight="1" x14ac:dyDescent="0.15">
      <c r="A14" s="57" t="s">
        <v>197</v>
      </c>
      <c r="B14" s="36" t="s">
        <v>202</v>
      </c>
      <c r="C14" s="34">
        <v>1600000</v>
      </c>
      <c r="D14" s="35">
        <v>43679</v>
      </c>
      <c r="E14" s="35">
        <v>43682</v>
      </c>
      <c r="F14" s="35">
        <v>43684</v>
      </c>
      <c r="G14" s="35">
        <v>43684</v>
      </c>
      <c r="H14" s="35">
        <v>43684</v>
      </c>
      <c r="I14" s="9"/>
    </row>
    <row r="15" spans="1:9" ht="29.25" customHeight="1" x14ac:dyDescent="0.15">
      <c r="A15" s="127" t="s">
        <v>206</v>
      </c>
      <c r="B15" s="128" t="s">
        <v>209</v>
      </c>
      <c r="C15" s="34">
        <v>4600000</v>
      </c>
      <c r="D15" s="35">
        <v>43699</v>
      </c>
      <c r="E15" s="35">
        <v>43699</v>
      </c>
      <c r="F15" s="35">
        <v>43738</v>
      </c>
      <c r="G15" s="35" t="s">
        <v>247</v>
      </c>
      <c r="H15" s="35" t="s">
        <v>246</v>
      </c>
      <c r="I15" s="136"/>
    </row>
    <row r="16" spans="1:9" s="37" customFormat="1" ht="29.25" customHeight="1" x14ac:dyDescent="0.15">
      <c r="A16" s="127" t="s">
        <v>213</v>
      </c>
      <c r="B16" s="128" t="s">
        <v>216</v>
      </c>
      <c r="C16" s="34">
        <v>2295480</v>
      </c>
      <c r="D16" s="35">
        <v>43703</v>
      </c>
      <c r="E16" s="35">
        <v>43703</v>
      </c>
      <c r="F16" s="35">
        <v>43706</v>
      </c>
      <c r="G16" s="35">
        <v>43705</v>
      </c>
      <c r="H16" s="35">
        <v>43705</v>
      </c>
      <c r="I16" s="136"/>
    </row>
    <row r="17" spans="1:9" ht="29.25" customHeight="1" x14ac:dyDescent="0.15">
      <c r="A17" s="135" t="s">
        <v>220</v>
      </c>
      <c r="B17" s="128" t="s">
        <v>224</v>
      </c>
      <c r="C17" s="23">
        <v>968000</v>
      </c>
      <c r="D17" s="137">
        <v>43706</v>
      </c>
      <c r="E17" s="137">
        <v>43706</v>
      </c>
      <c r="F17" s="137">
        <v>43731</v>
      </c>
      <c r="G17" s="137">
        <v>43719</v>
      </c>
      <c r="H17" s="137">
        <v>43719</v>
      </c>
      <c r="I17" s="136"/>
    </row>
    <row r="18" spans="1:9" ht="29.25" customHeight="1" x14ac:dyDescent="0.15">
      <c r="A18" s="131"/>
      <c r="B18" s="134"/>
      <c r="C18" s="132"/>
      <c r="D18" s="133"/>
      <c r="E18" s="133"/>
      <c r="F18" s="133"/>
      <c r="G18" s="133"/>
      <c r="H18" s="133"/>
    </row>
    <row r="19" spans="1:9" ht="29.25" customHeight="1" x14ac:dyDescent="0.15">
      <c r="A19" s="131"/>
      <c r="B19" s="134"/>
      <c r="C19" s="132"/>
      <c r="D19" s="133"/>
      <c r="E19" s="133"/>
      <c r="F19" s="133"/>
      <c r="G19" s="133"/>
      <c r="H19" s="133"/>
    </row>
    <row r="20" spans="1:9" ht="29.25" customHeight="1" x14ac:dyDescent="0.15">
      <c r="A20" s="131"/>
      <c r="B20" s="134"/>
      <c r="C20" s="132"/>
      <c r="D20" s="133"/>
      <c r="E20" s="133"/>
      <c r="F20" s="133"/>
      <c r="G20" s="133"/>
      <c r="H20" s="133"/>
    </row>
    <row r="21" spans="1:9" ht="29.25" customHeight="1" x14ac:dyDescent="0.15">
      <c r="A21" s="131"/>
      <c r="B21" s="134"/>
      <c r="C21" s="132"/>
      <c r="D21" s="133"/>
      <c r="E21" s="133"/>
      <c r="F21" s="133"/>
      <c r="G21" s="133"/>
      <c r="H21" s="133"/>
    </row>
    <row r="22" spans="1:9" ht="29.25" customHeight="1" x14ac:dyDescent="0.15">
      <c r="A22" s="131"/>
      <c r="B22" s="134"/>
      <c r="C22" s="132"/>
      <c r="D22" s="133"/>
      <c r="E22" s="133"/>
      <c r="F22" s="133"/>
      <c r="G22" s="133"/>
      <c r="H22" s="133"/>
    </row>
    <row r="23" spans="1:9" ht="29.25" customHeight="1" x14ac:dyDescent="0.15">
      <c r="A23" s="131"/>
      <c r="B23" s="134"/>
      <c r="C23" s="132"/>
      <c r="D23" s="133"/>
      <c r="E23" s="133"/>
      <c r="F23" s="133"/>
      <c r="G23" s="133"/>
      <c r="H23" s="133"/>
    </row>
    <row r="24" spans="1:9" ht="29.25" customHeight="1" x14ac:dyDescent="0.15">
      <c r="A24" s="131"/>
      <c r="B24" s="134"/>
      <c r="C24" s="132"/>
      <c r="D24" s="133"/>
      <c r="E24" s="133"/>
      <c r="F24" s="133"/>
      <c r="G24" s="133"/>
      <c r="H24" s="13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F10" sqref="F10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51" t="s">
        <v>9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152" t="s">
        <v>24</v>
      </c>
      <c r="B2" s="152"/>
      <c r="C2" s="44"/>
      <c r="D2" s="49"/>
      <c r="E2" s="49"/>
      <c r="F2" s="49"/>
      <c r="G2" s="49"/>
      <c r="H2" s="49"/>
      <c r="I2" s="45" t="s">
        <v>19</v>
      </c>
    </row>
    <row r="3" spans="1:9" ht="26.25" customHeight="1" x14ac:dyDescent="0.15">
      <c r="A3" s="46" t="s">
        <v>1</v>
      </c>
      <c r="B3" s="55" t="s">
        <v>2</v>
      </c>
      <c r="C3" s="47" t="s">
        <v>14</v>
      </c>
      <c r="D3" s="48" t="s">
        <v>15</v>
      </c>
      <c r="E3" s="48" t="s">
        <v>20</v>
      </c>
      <c r="F3" s="48" t="s">
        <v>16</v>
      </c>
      <c r="G3" s="48" t="s">
        <v>17</v>
      </c>
      <c r="H3" s="48" t="s">
        <v>18</v>
      </c>
      <c r="I3" s="47" t="s">
        <v>21</v>
      </c>
    </row>
    <row r="4" spans="1:9" ht="30" customHeight="1" x14ac:dyDescent="0.15">
      <c r="A4" s="4" t="s">
        <v>158</v>
      </c>
      <c r="B4" s="70" t="s">
        <v>71</v>
      </c>
      <c r="C4" s="20" t="s">
        <v>156</v>
      </c>
      <c r="D4" s="23">
        <v>702206540</v>
      </c>
      <c r="E4" s="23"/>
      <c r="F4" s="23">
        <f>59189660+60347510+58066440+59735520+59735520+58296730+57484600</f>
        <v>412855980</v>
      </c>
      <c r="G4" s="23"/>
      <c r="H4" s="23">
        <f t="shared" ref="H4:H8" si="0">SUM(E4:G4)</f>
        <v>412855980</v>
      </c>
      <c r="I4" s="135" t="s">
        <v>195</v>
      </c>
    </row>
    <row r="5" spans="1:9" ht="30" customHeight="1" x14ac:dyDescent="0.15">
      <c r="A5" s="4" t="s">
        <v>159</v>
      </c>
      <c r="B5" s="70" t="s">
        <v>72</v>
      </c>
      <c r="C5" s="20" t="s">
        <v>157</v>
      </c>
      <c r="D5" s="23">
        <v>115626750</v>
      </c>
      <c r="E5" s="23"/>
      <c r="F5" s="23">
        <f>19494000+9784900+9790710+9493430+9737360+9737360</f>
        <v>68037760</v>
      </c>
      <c r="G5" s="23"/>
      <c r="H5" s="23">
        <f t="shared" si="0"/>
        <v>68037760</v>
      </c>
      <c r="I5" s="135" t="s">
        <v>195</v>
      </c>
    </row>
    <row r="6" spans="1:9" ht="30" customHeight="1" x14ac:dyDescent="0.15">
      <c r="A6" s="4" t="s">
        <v>25</v>
      </c>
      <c r="B6" s="62" t="s">
        <v>96</v>
      </c>
      <c r="C6" s="20" t="s">
        <v>26</v>
      </c>
      <c r="D6" s="23">
        <v>2112000</v>
      </c>
      <c r="E6" s="23"/>
      <c r="F6" s="23">
        <f>176000*7</f>
        <v>1232000</v>
      </c>
      <c r="G6" s="23"/>
      <c r="H6" s="23">
        <f t="shared" si="0"/>
        <v>1232000</v>
      </c>
      <c r="I6" s="135" t="s">
        <v>195</v>
      </c>
    </row>
    <row r="7" spans="1:9" ht="30" customHeight="1" x14ac:dyDescent="0.15">
      <c r="A7" s="4" t="s">
        <v>25</v>
      </c>
      <c r="B7" s="57" t="s">
        <v>171</v>
      </c>
      <c r="C7" s="36" t="s">
        <v>27</v>
      </c>
      <c r="D7" s="34">
        <v>2376000</v>
      </c>
      <c r="E7" s="23"/>
      <c r="F7" s="23">
        <f>198000*7</f>
        <v>1386000</v>
      </c>
      <c r="G7" s="23"/>
      <c r="H7" s="23">
        <f t="shared" si="0"/>
        <v>1386000</v>
      </c>
      <c r="I7" s="135" t="s">
        <v>195</v>
      </c>
    </row>
    <row r="8" spans="1:9" ht="30" customHeight="1" x14ac:dyDescent="0.15">
      <c r="A8" s="4" t="s">
        <v>25</v>
      </c>
      <c r="B8" s="57" t="s">
        <v>95</v>
      </c>
      <c r="C8" s="20" t="s">
        <v>50</v>
      </c>
      <c r="D8" s="23">
        <v>2520000</v>
      </c>
      <c r="E8" s="23"/>
      <c r="F8" s="23">
        <f>210000*7</f>
        <v>1470000</v>
      </c>
      <c r="G8" s="23"/>
      <c r="H8" s="23">
        <f t="shared" si="0"/>
        <v>1470000</v>
      </c>
      <c r="I8" s="135" t="s">
        <v>195</v>
      </c>
    </row>
    <row r="9" spans="1:9" ht="30" customHeight="1" x14ac:dyDescent="0.15">
      <c r="A9" s="4" t="s">
        <v>25</v>
      </c>
      <c r="B9" s="54" t="s">
        <v>155</v>
      </c>
      <c r="C9" s="20" t="s">
        <v>154</v>
      </c>
      <c r="D9" s="34">
        <v>6600000</v>
      </c>
      <c r="E9" s="23"/>
      <c r="F9" s="23">
        <f>550000*8</f>
        <v>4400000</v>
      </c>
      <c r="G9" s="23"/>
      <c r="H9" s="23">
        <f>SUM(E9:G9)</f>
        <v>4400000</v>
      </c>
      <c r="I9" s="135" t="s">
        <v>195</v>
      </c>
    </row>
    <row r="10" spans="1:9" ht="30" customHeight="1" x14ac:dyDescent="0.15">
      <c r="A10" s="4" t="s">
        <v>25</v>
      </c>
      <c r="B10" s="62" t="s">
        <v>52</v>
      </c>
      <c r="C10" s="8" t="s">
        <v>28</v>
      </c>
      <c r="D10" s="34">
        <v>3240000</v>
      </c>
      <c r="E10" s="23"/>
      <c r="F10" s="23">
        <f>270000*7</f>
        <v>1890000</v>
      </c>
      <c r="G10" s="23"/>
      <c r="H10" s="23">
        <f t="shared" ref="H10:H15" si="1">SUM(E10:G10)</f>
        <v>1890000</v>
      </c>
      <c r="I10" s="135" t="s">
        <v>195</v>
      </c>
    </row>
    <row r="11" spans="1:9" ht="30" customHeight="1" x14ac:dyDescent="0.15">
      <c r="A11" s="4" t="s">
        <v>25</v>
      </c>
      <c r="B11" s="57" t="s">
        <v>29</v>
      </c>
      <c r="C11" s="36" t="s">
        <v>49</v>
      </c>
      <c r="D11" s="34">
        <v>11411160</v>
      </c>
      <c r="E11" s="23"/>
      <c r="F11" s="23">
        <f>950930*7</f>
        <v>6656510</v>
      </c>
      <c r="G11" s="23"/>
      <c r="H11" s="23">
        <f t="shared" si="1"/>
        <v>6656510</v>
      </c>
      <c r="I11" s="135" t="s">
        <v>195</v>
      </c>
    </row>
    <row r="12" spans="1:9" ht="30" customHeight="1" x14ac:dyDescent="0.15">
      <c r="A12" s="4" t="s">
        <v>25</v>
      </c>
      <c r="B12" s="57" t="s">
        <v>32</v>
      </c>
      <c r="C12" s="36" t="s">
        <v>165</v>
      </c>
      <c r="D12" s="34">
        <v>765600</v>
      </c>
      <c r="E12" s="23"/>
      <c r="F12" s="23">
        <f>63800*7</f>
        <v>446600</v>
      </c>
      <c r="G12" s="23"/>
      <c r="H12" s="23">
        <f t="shared" si="1"/>
        <v>446600</v>
      </c>
      <c r="I12" s="135" t="s">
        <v>195</v>
      </c>
    </row>
    <row r="13" spans="1:9" ht="30" customHeight="1" x14ac:dyDescent="0.15">
      <c r="A13" s="4" t="s">
        <v>25</v>
      </c>
      <c r="B13" s="57" t="s">
        <v>30</v>
      </c>
      <c r="C13" s="36" t="s">
        <v>31</v>
      </c>
      <c r="D13" s="34">
        <v>897600</v>
      </c>
      <c r="E13" s="23"/>
      <c r="F13" s="23">
        <f>74800*7</f>
        <v>523600</v>
      </c>
      <c r="G13" s="23"/>
      <c r="H13" s="23">
        <f t="shared" si="1"/>
        <v>523600</v>
      </c>
      <c r="I13" s="135" t="s">
        <v>195</v>
      </c>
    </row>
    <row r="14" spans="1:9" ht="30" customHeight="1" x14ac:dyDescent="0.15">
      <c r="A14" s="4" t="s">
        <v>25</v>
      </c>
      <c r="B14" s="57" t="s">
        <v>162</v>
      </c>
      <c r="C14" s="36" t="s">
        <v>161</v>
      </c>
      <c r="D14" s="34">
        <v>2542000</v>
      </c>
      <c r="E14" s="23"/>
      <c r="F14" s="23">
        <f>158000+371000+371000+371000+371000</f>
        <v>1642000</v>
      </c>
      <c r="G14" s="23"/>
      <c r="H14" s="23">
        <f t="shared" si="1"/>
        <v>1642000</v>
      </c>
      <c r="I14" s="4" t="s">
        <v>196</v>
      </c>
    </row>
    <row r="15" spans="1:9" ht="30" customHeight="1" x14ac:dyDescent="0.15">
      <c r="A15" s="4" t="s">
        <v>22</v>
      </c>
      <c r="B15" s="57" t="s">
        <v>166</v>
      </c>
      <c r="C15" s="36" t="s">
        <v>167</v>
      </c>
      <c r="D15" s="34">
        <v>6765000</v>
      </c>
      <c r="E15" s="23"/>
      <c r="F15" s="23">
        <f>1640100+1237500+1434400</f>
        <v>4312000</v>
      </c>
      <c r="G15" s="23"/>
      <c r="H15" s="23">
        <f t="shared" si="1"/>
        <v>4312000</v>
      </c>
      <c r="I15" s="4" t="s">
        <v>174</v>
      </c>
    </row>
    <row r="16" spans="1:9" ht="30" customHeight="1" x14ac:dyDescent="0.15">
      <c r="A16" s="4" t="s">
        <v>22</v>
      </c>
      <c r="B16" s="127" t="s">
        <v>168</v>
      </c>
      <c r="C16" s="129" t="s">
        <v>169</v>
      </c>
      <c r="D16" s="34">
        <v>890000</v>
      </c>
      <c r="E16" s="23"/>
      <c r="F16" s="23">
        <v>260000</v>
      </c>
      <c r="G16" s="23"/>
      <c r="H16" s="23">
        <f t="shared" ref="H16" si="2">SUM(E16:G16)</f>
        <v>260000</v>
      </c>
      <c r="I16" s="4" t="s">
        <v>170</v>
      </c>
    </row>
    <row r="17" spans="1:9" ht="30" customHeight="1" x14ac:dyDescent="0.15">
      <c r="A17" s="4" t="s">
        <v>22</v>
      </c>
      <c r="B17" s="135" t="s">
        <v>175</v>
      </c>
      <c r="C17" s="128" t="s">
        <v>173</v>
      </c>
      <c r="D17" s="23">
        <v>330000</v>
      </c>
      <c r="E17" s="23"/>
      <c r="F17" s="23"/>
      <c r="G17" s="23">
        <v>330000</v>
      </c>
      <c r="H17" s="23">
        <f t="shared" ref="H17:H19" si="3">SUM(E17:G17)</f>
        <v>330000</v>
      </c>
      <c r="I17" s="4"/>
    </row>
    <row r="18" spans="1:9" ht="30" customHeight="1" x14ac:dyDescent="0.15">
      <c r="A18" s="4" t="s">
        <v>22</v>
      </c>
      <c r="B18" s="57" t="s">
        <v>197</v>
      </c>
      <c r="C18" s="36" t="s">
        <v>202</v>
      </c>
      <c r="D18" s="34">
        <v>1600000</v>
      </c>
      <c r="E18" s="23"/>
      <c r="F18" s="23"/>
      <c r="G18" s="23">
        <v>1600000</v>
      </c>
      <c r="H18" s="23">
        <f t="shared" si="3"/>
        <v>1600000</v>
      </c>
      <c r="I18" s="4"/>
    </row>
    <row r="19" spans="1:9" ht="30" customHeight="1" x14ac:dyDescent="0.15">
      <c r="A19" s="4" t="s">
        <v>22</v>
      </c>
      <c r="B19" s="127" t="s">
        <v>206</v>
      </c>
      <c r="C19" s="128" t="s">
        <v>209</v>
      </c>
      <c r="D19" s="34">
        <v>4600000</v>
      </c>
      <c r="E19" s="23"/>
      <c r="F19" s="23"/>
      <c r="G19" s="23" t="s">
        <v>248</v>
      </c>
      <c r="H19" s="23">
        <f t="shared" si="3"/>
        <v>0</v>
      </c>
      <c r="I19" s="4"/>
    </row>
    <row r="20" spans="1:9" ht="30" customHeight="1" x14ac:dyDescent="0.15">
      <c r="A20" s="4" t="s">
        <v>22</v>
      </c>
      <c r="B20" s="127" t="s">
        <v>213</v>
      </c>
      <c r="C20" s="128" t="s">
        <v>216</v>
      </c>
      <c r="D20" s="34">
        <v>2295480</v>
      </c>
      <c r="E20" s="23"/>
      <c r="F20" s="23"/>
      <c r="G20" s="23">
        <v>2295480</v>
      </c>
      <c r="H20" s="23">
        <f t="shared" ref="H20" si="4">SUM(E20:G20)</f>
        <v>2295480</v>
      </c>
      <c r="I20" s="4"/>
    </row>
    <row r="21" spans="1:9" ht="30" customHeight="1" x14ac:dyDescent="0.15">
      <c r="A21" s="4" t="s">
        <v>22</v>
      </c>
      <c r="B21" s="135" t="s">
        <v>220</v>
      </c>
      <c r="C21" s="128" t="s">
        <v>224</v>
      </c>
      <c r="D21" s="23">
        <v>968000</v>
      </c>
      <c r="E21" s="23"/>
      <c r="F21" s="23"/>
      <c r="G21" s="23" t="s">
        <v>249</v>
      </c>
      <c r="H21" s="23">
        <f t="shared" ref="H21" si="5">SUM(E21:G21)</f>
        <v>0</v>
      </c>
      <c r="I21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I18" sqref="I18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10" ht="39" customHeight="1" x14ac:dyDescent="0.15">
      <c r="A1" s="147" t="s">
        <v>70</v>
      </c>
      <c r="B1" s="147"/>
      <c r="C1" s="147"/>
      <c r="D1" s="147"/>
      <c r="E1" s="147"/>
    </row>
    <row r="2" spans="1:10" ht="26.25" thickBot="1" x14ac:dyDescent="0.2">
      <c r="A2" s="3" t="s">
        <v>69</v>
      </c>
      <c r="B2" s="3"/>
      <c r="C2" s="68"/>
      <c r="D2" s="68"/>
      <c r="E2" s="61" t="s">
        <v>68</v>
      </c>
    </row>
    <row r="3" spans="1:10" ht="21" customHeight="1" thickTop="1" x14ac:dyDescent="0.15">
      <c r="A3" s="153" t="s">
        <v>67</v>
      </c>
      <c r="B3" s="67" t="s">
        <v>66</v>
      </c>
      <c r="C3" s="159" t="s">
        <v>198</v>
      </c>
      <c r="D3" s="157"/>
      <c r="E3" s="158"/>
    </row>
    <row r="4" spans="1:10" ht="21" customHeight="1" x14ac:dyDescent="0.15">
      <c r="A4" s="154"/>
      <c r="B4" s="66" t="s">
        <v>65</v>
      </c>
      <c r="C4" s="73">
        <v>1700000</v>
      </c>
      <c r="D4" s="71" t="s">
        <v>64</v>
      </c>
      <c r="E4" s="75">
        <v>1600000</v>
      </c>
    </row>
    <row r="5" spans="1:10" ht="21" customHeight="1" x14ac:dyDescent="0.15">
      <c r="A5" s="154"/>
      <c r="B5" s="66" t="s">
        <v>63</v>
      </c>
      <c r="C5" s="74">
        <f>E5/C4</f>
        <v>0.94117647058823528</v>
      </c>
      <c r="D5" s="71" t="s">
        <v>62</v>
      </c>
      <c r="E5" s="75">
        <v>1600000</v>
      </c>
    </row>
    <row r="6" spans="1:10" ht="21" customHeight="1" x14ac:dyDescent="0.15">
      <c r="A6" s="154"/>
      <c r="B6" s="66" t="s">
        <v>61</v>
      </c>
      <c r="C6" s="91" t="s">
        <v>199</v>
      </c>
      <c r="D6" s="71" t="s">
        <v>73</v>
      </c>
      <c r="E6" s="76" t="s">
        <v>200</v>
      </c>
    </row>
    <row r="7" spans="1:10" ht="21" customHeight="1" x14ac:dyDescent="0.15">
      <c r="A7" s="154"/>
      <c r="B7" s="66" t="s">
        <v>59</v>
      </c>
      <c r="C7" s="65" t="s">
        <v>58</v>
      </c>
      <c r="D7" s="71" t="s">
        <v>57</v>
      </c>
      <c r="E7" s="76" t="s">
        <v>201</v>
      </c>
    </row>
    <row r="8" spans="1:10" ht="21" customHeight="1" x14ac:dyDescent="0.15">
      <c r="A8" s="154"/>
      <c r="B8" s="66" t="s">
        <v>56</v>
      </c>
      <c r="C8" s="65" t="s">
        <v>74</v>
      </c>
      <c r="D8" s="71" t="s">
        <v>55</v>
      </c>
      <c r="E8" s="76" t="s">
        <v>203</v>
      </c>
    </row>
    <row r="9" spans="1:10" ht="21" customHeight="1" thickBot="1" x14ac:dyDescent="0.2">
      <c r="A9" s="155"/>
      <c r="B9" s="64" t="s">
        <v>54</v>
      </c>
      <c r="C9" s="63" t="s">
        <v>53</v>
      </c>
      <c r="D9" s="72" t="s">
        <v>75</v>
      </c>
      <c r="E9" s="126" t="s">
        <v>205</v>
      </c>
    </row>
    <row r="10" spans="1:10" ht="21" customHeight="1" thickTop="1" x14ac:dyDescent="0.15">
      <c r="A10" s="153" t="s">
        <v>67</v>
      </c>
      <c r="B10" s="67" t="s">
        <v>66</v>
      </c>
      <c r="C10" s="156" t="s">
        <v>207</v>
      </c>
      <c r="D10" s="157"/>
      <c r="E10" s="158"/>
    </row>
    <row r="11" spans="1:10" ht="21" customHeight="1" x14ac:dyDescent="0.15">
      <c r="A11" s="154"/>
      <c r="B11" s="66" t="s">
        <v>65</v>
      </c>
      <c r="C11" s="73">
        <v>5000000</v>
      </c>
      <c r="D11" s="71" t="s">
        <v>64</v>
      </c>
      <c r="E11" s="75">
        <v>4600000</v>
      </c>
    </row>
    <row r="12" spans="1:10" ht="21" customHeight="1" x14ac:dyDescent="0.15">
      <c r="A12" s="154"/>
      <c r="B12" s="66" t="s">
        <v>63</v>
      </c>
      <c r="C12" s="74">
        <f>E12/C11</f>
        <v>0.92</v>
      </c>
      <c r="D12" s="71" t="s">
        <v>62</v>
      </c>
      <c r="E12" s="75">
        <v>4600000</v>
      </c>
    </row>
    <row r="13" spans="1:10" ht="21" customHeight="1" x14ac:dyDescent="0.15">
      <c r="A13" s="154"/>
      <c r="B13" s="66" t="s">
        <v>61</v>
      </c>
      <c r="C13" s="91" t="s">
        <v>232</v>
      </c>
      <c r="D13" s="71" t="s">
        <v>73</v>
      </c>
      <c r="E13" s="76" t="s">
        <v>234</v>
      </c>
      <c r="J13" s="37" t="s">
        <v>172</v>
      </c>
    </row>
    <row r="14" spans="1:10" ht="21" customHeight="1" x14ac:dyDescent="0.15">
      <c r="A14" s="154"/>
      <c r="B14" s="66" t="s">
        <v>59</v>
      </c>
      <c r="C14" s="65" t="s">
        <v>58</v>
      </c>
      <c r="D14" s="71" t="s">
        <v>57</v>
      </c>
      <c r="E14" s="76" t="s">
        <v>208</v>
      </c>
    </row>
    <row r="15" spans="1:10" ht="21" customHeight="1" x14ac:dyDescent="0.15">
      <c r="A15" s="154"/>
      <c r="B15" s="66" t="s">
        <v>56</v>
      </c>
      <c r="C15" s="65" t="s">
        <v>74</v>
      </c>
      <c r="D15" s="71" t="s">
        <v>55</v>
      </c>
      <c r="E15" s="76" t="s">
        <v>210</v>
      </c>
    </row>
    <row r="16" spans="1:10" ht="21" customHeight="1" thickBot="1" x14ac:dyDescent="0.2">
      <c r="A16" s="155"/>
      <c r="B16" s="64" t="s">
        <v>54</v>
      </c>
      <c r="C16" s="63" t="s">
        <v>53</v>
      </c>
      <c r="D16" s="72" t="s">
        <v>75</v>
      </c>
      <c r="E16" s="126" t="s">
        <v>212</v>
      </c>
    </row>
    <row r="17" spans="1:10" ht="21" customHeight="1" thickTop="1" x14ac:dyDescent="0.15">
      <c r="A17" s="153" t="s">
        <v>67</v>
      </c>
      <c r="B17" s="67" t="s">
        <v>66</v>
      </c>
      <c r="C17" s="156" t="s">
        <v>214</v>
      </c>
      <c r="D17" s="157"/>
      <c r="E17" s="158"/>
    </row>
    <row r="18" spans="1:10" ht="21" customHeight="1" x14ac:dyDescent="0.15">
      <c r="A18" s="154"/>
      <c r="B18" s="66" t="s">
        <v>65</v>
      </c>
      <c r="C18" s="73">
        <v>2396700</v>
      </c>
      <c r="D18" s="71" t="s">
        <v>64</v>
      </c>
      <c r="E18" s="75">
        <v>2295480</v>
      </c>
    </row>
    <row r="19" spans="1:10" ht="21" customHeight="1" x14ac:dyDescent="0.15">
      <c r="A19" s="154"/>
      <c r="B19" s="66" t="s">
        <v>63</v>
      </c>
      <c r="C19" s="74">
        <f>E19/C18</f>
        <v>0.95776692952810116</v>
      </c>
      <c r="D19" s="71" t="s">
        <v>62</v>
      </c>
      <c r="E19" s="75">
        <v>2295480</v>
      </c>
    </row>
    <row r="20" spans="1:10" ht="21" customHeight="1" x14ac:dyDescent="0.15">
      <c r="A20" s="154"/>
      <c r="B20" s="66" t="s">
        <v>61</v>
      </c>
      <c r="C20" s="91" t="s">
        <v>238</v>
      </c>
      <c r="D20" s="71" t="s">
        <v>73</v>
      </c>
      <c r="E20" s="76" t="s">
        <v>240</v>
      </c>
      <c r="J20" s="37" t="s">
        <v>172</v>
      </c>
    </row>
    <row r="21" spans="1:10" ht="21" customHeight="1" x14ac:dyDescent="0.15">
      <c r="A21" s="154"/>
      <c r="B21" s="66" t="s">
        <v>59</v>
      </c>
      <c r="C21" s="65" t="s">
        <v>58</v>
      </c>
      <c r="D21" s="71" t="s">
        <v>57</v>
      </c>
      <c r="E21" s="76" t="s">
        <v>215</v>
      </c>
    </row>
    <row r="22" spans="1:10" ht="21" customHeight="1" x14ac:dyDescent="0.15">
      <c r="A22" s="154"/>
      <c r="B22" s="66" t="s">
        <v>56</v>
      </c>
      <c r="C22" s="65" t="s">
        <v>74</v>
      </c>
      <c r="D22" s="71" t="s">
        <v>55</v>
      </c>
      <c r="E22" s="76" t="s">
        <v>217</v>
      </c>
    </row>
    <row r="23" spans="1:10" ht="21" customHeight="1" thickBot="1" x14ac:dyDescent="0.2">
      <c r="A23" s="155"/>
      <c r="B23" s="64" t="s">
        <v>54</v>
      </c>
      <c r="C23" s="63" t="s">
        <v>53</v>
      </c>
      <c r="D23" s="72" t="s">
        <v>75</v>
      </c>
      <c r="E23" s="126" t="s">
        <v>219</v>
      </c>
    </row>
    <row r="24" spans="1:10" ht="21" customHeight="1" thickTop="1" x14ac:dyDescent="0.15">
      <c r="A24" s="153" t="s">
        <v>67</v>
      </c>
      <c r="B24" s="67" t="s">
        <v>66</v>
      </c>
      <c r="C24" s="156" t="s">
        <v>221</v>
      </c>
      <c r="D24" s="157"/>
      <c r="E24" s="158"/>
    </row>
    <row r="25" spans="1:10" ht="21" customHeight="1" x14ac:dyDescent="0.15">
      <c r="A25" s="154"/>
      <c r="B25" s="66" t="s">
        <v>65</v>
      </c>
      <c r="C25" s="73">
        <v>1000000</v>
      </c>
      <c r="D25" s="71" t="s">
        <v>64</v>
      </c>
      <c r="E25" s="75">
        <v>968000</v>
      </c>
    </row>
    <row r="26" spans="1:10" ht="21" customHeight="1" x14ac:dyDescent="0.15">
      <c r="A26" s="154"/>
      <c r="B26" s="66" t="s">
        <v>63</v>
      </c>
      <c r="C26" s="74">
        <f>E26/C25</f>
        <v>0.96799999999999997</v>
      </c>
      <c r="D26" s="71" t="s">
        <v>62</v>
      </c>
      <c r="E26" s="75">
        <v>968000</v>
      </c>
    </row>
    <row r="27" spans="1:10" ht="21" customHeight="1" x14ac:dyDescent="0.15">
      <c r="A27" s="154"/>
      <c r="B27" s="66" t="s">
        <v>61</v>
      </c>
      <c r="C27" s="91" t="s">
        <v>215</v>
      </c>
      <c r="D27" s="71" t="s">
        <v>73</v>
      </c>
      <c r="E27" s="76" t="s">
        <v>222</v>
      </c>
      <c r="J27" s="37" t="s">
        <v>172</v>
      </c>
    </row>
    <row r="28" spans="1:10" ht="21" customHeight="1" x14ac:dyDescent="0.15">
      <c r="A28" s="154"/>
      <c r="B28" s="66" t="s">
        <v>59</v>
      </c>
      <c r="C28" s="65" t="s">
        <v>58</v>
      </c>
      <c r="D28" s="71" t="s">
        <v>57</v>
      </c>
      <c r="E28" s="76" t="s">
        <v>223</v>
      </c>
    </row>
    <row r="29" spans="1:10" ht="21" customHeight="1" x14ac:dyDescent="0.15">
      <c r="A29" s="154"/>
      <c r="B29" s="66" t="s">
        <v>56</v>
      </c>
      <c r="C29" s="65" t="s">
        <v>74</v>
      </c>
      <c r="D29" s="71" t="s">
        <v>55</v>
      </c>
      <c r="E29" s="76" t="s">
        <v>225</v>
      </c>
    </row>
    <row r="30" spans="1:10" ht="21" customHeight="1" thickBot="1" x14ac:dyDescent="0.2">
      <c r="A30" s="155"/>
      <c r="B30" s="64" t="s">
        <v>54</v>
      </c>
      <c r="C30" s="63" t="s">
        <v>53</v>
      </c>
      <c r="D30" s="72" t="s">
        <v>75</v>
      </c>
      <c r="E30" s="126" t="s">
        <v>227</v>
      </c>
    </row>
    <row r="31" spans="1:10" ht="14.25" thickTop="1" x14ac:dyDescent="0.15"/>
  </sheetData>
  <mergeCells count="9">
    <mergeCell ref="A17:A23"/>
    <mergeCell ref="C17:E17"/>
    <mergeCell ref="A24:A30"/>
    <mergeCell ref="C24:E24"/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C6" sqref="C6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47" t="s">
        <v>92</v>
      </c>
      <c r="B1" s="147"/>
      <c r="C1" s="147"/>
      <c r="D1" s="147"/>
      <c r="E1" s="147"/>
      <c r="F1" s="147"/>
    </row>
    <row r="2" spans="1:6" ht="26.25" thickBot="1" x14ac:dyDescent="0.2">
      <c r="A2" s="3" t="s">
        <v>77</v>
      </c>
      <c r="B2" s="87"/>
      <c r="C2" s="86"/>
      <c r="D2" s="86"/>
      <c r="E2" s="68"/>
      <c r="F2" s="85" t="s">
        <v>91</v>
      </c>
    </row>
    <row r="3" spans="1:6" ht="25.5" customHeight="1" thickTop="1" x14ac:dyDescent="0.15">
      <c r="A3" s="81" t="s">
        <v>90</v>
      </c>
      <c r="B3" s="167" t="s">
        <v>228</v>
      </c>
      <c r="C3" s="168"/>
      <c r="D3" s="168"/>
      <c r="E3" s="168"/>
      <c r="F3" s="169"/>
    </row>
    <row r="4" spans="1:6" ht="25.5" customHeight="1" x14ac:dyDescent="0.15">
      <c r="A4" s="163" t="s">
        <v>89</v>
      </c>
      <c r="B4" s="170" t="s">
        <v>61</v>
      </c>
      <c r="C4" s="170" t="s">
        <v>60</v>
      </c>
      <c r="D4" s="78" t="s">
        <v>88</v>
      </c>
      <c r="E4" s="78" t="s">
        <v>62</v>
      </c>
      <c r="F4" s="80" t="s">
        <v>87</v>
      </c>
    </row>
    <row r="5" spans="1:6" ht="25.5" customHeight="1" x14ac:dyDescent="0.15">
      <c r="A5" s="163"/>
      <c r="B5" s="171"/>
      <c r="C5" s="172"/>
      <c r="D5" s="78" t="s">
        <v>86</v>
      </c>
      <c r="E5" s="78" t="s">
        <v>85</v>
      </c>
      <c r="F5" s="80" t="s">
        <v>84</v>
      </c>
    </row>
    <row r="6" spans="1:6" ht="39" customHeight="1" x14ac:dyDescent="0.15">
      <c r="A6" s="163"/>
      <c r="B6" s="84" t="s">
        <v>199</v>
      </c>
      <c r="C6" s="83" t="s">
        <v>229</v>
      </c>
      <c r="D6" s="73">
        <v>1700000</v>
      </c>
      <c r="E6" s="88">
        <v>1600000</v>
      </c>
      <c r="F6" s="79">
        <f>E6/D6</f>
        <v>0.94117647058823528</v>
      </c>
    </row>
    <row r="7" spans="1:6" ht="25.5" customHeight="1" x14ac:dyDescent="0.15">
      <c r="A7" s="163" t="s">
        <v>55</v>
      </c>
      <c r="B7" s="78" t="s">
        <v>83</v>
      </c>
      <c r="C7" s="117" t="s">
        <v>82</v>
      </c>
      <c r="D7" s="173" t="s">
        <v>81</v>
      </c>
      <c r="E7" s="174"/>
      <c r="F7" s="175"/>
    </row>
    <row r="8" spans="1:6" ht="25.5" customHeight="1" x14ac:dyDescent="0.15">
      <c r="A8" s="163"/>
      <c r="B8" s="82" t="s">
        <v>202</v>
      </c>
      <c r="C8" s="90" t="s">
        <v>230</v>
      </c>
      <c r="D8" s="184" t="s">
        <v>204</v>
      </c>
      <c r="E8" s="182"/>
      <c r="F8" s="183"/>
    </row>
    <row r="9" spans="1:6" ht="25.5" customHeight="1" x14ac:dyDescent="0.15">
      <c r="A9" s="116" t="s">
        <v>80</v>
      </c>
      <c r="B9" s="164" t="s">
        <v>79</v>
      </c>
      <c r="C9" s="165"/>
      <c r="D9" s="165"/>
      <c r="E9" s="165"/>
      <c r="F9" s="166"/>
    </row>
    <row r="10" spans="1:6" ht="25.5" customHeight="1" x14ac:dyDescent="0.15">
      <c r="A10" s="116" t="s">
        <v>78</v>
      </c>
      <c r="B10" s="164" t="s">
        <v>22</v>
      </c>
      <c r="C10" s="165"/>
      <c r="D10" s="165"/>
      <c r="E10" s="165"/>
      <c r="F10" s="166"/>
    </row>
    <row r="11" spans="1:6" ht="25.5" customHeight="1" thickBot="1" x14ac:dyDescent="0.2">
      <c r="A11" s="77" t="s">
        <v>76</v>
      </c>
      <c r="B11" s="160"/>
      <c r="C11" s="161"/>
      <c r="D11" s="161"/>
      <c r="E11" s="161"/>
      <c r="F11" s="162"/>
    </row>
    <row r="12" spans="1:6" ht="25.5" customHeight="1" thickTop="1" x14ac:dyDescent="0.15">
      <c r="A12" s="81" t="s">
        <v>90</v>
      </c>
      <c r="B12" s="167" t="s">
        <v>231</v>
      </c>
      <c r="C12" s="168"/>
      <c r="D12" s="168"/>
      <c r="E12" s="168"/>
      <c r="F12" s="169"/>
    </row>
    <row r="13" spans="1:6" ht="25.5" customHeight="1" x14ac:dyDescent="0.15">
      <c r="A13" s="163" t="s">
        <v>89</v>
      </c>
      <c r="B13" s="170" t="s">
        <v>61</v>
      </c>
      <c r="C13" s="170" t="s">
        <v>60</v>
      </c>
      <c r="D13" s="78" t="s">
        <v>88</v>
      </c>
      <c r="E13" s="78" t="s">
        <v>62</v>
      </c>
      <c r="F13" s="80" t="s">
        <v>87</v>
      </c>
    </row>
    <row r="14" spans="1:6" ht="25.5" customHeight="1" x14ac:dyDescent="0.15">
      <c r="A14" s="163"/>
      <c r="B14" s="171"/>
      <c r="C14" s="172"/>
      <c r="D14" s="78" t="s">
        <v>86</v>
      </c>
      <c r="E14" s="78" t="s">
        <v>85</v>
      </c>
      <c r="F14" s="80" t="s">
        <v>84</v>
      </c>
    </row>
    <row r="15" spans="1:6" ht="39" customHeight="1" x14ac:dyDescent="0.15">
      <c r="A15" s="163"/>
      <c r="B15" s="84" t="s">
        <v>233</v>
      </c>
      <c r="C15" s="83" t="s">
        <v>235</v>
      </c>
      <c r="D15" s="73">
        <v>5000000</v>
      </c>
      <c r="E15" s="88">
        <v>4600000</v>
      </c>
      <c r="F15" s="79">
        <f>E15/D15</f>
        <v>0.92</v>
      </c>
    </row>
    <row r="16" spans="1:6" ht="25.5" customHeight="1" x14ac:dyDescent="0.15">
      <c r="A16" s="163" t="s">
        <v>55</v>
      </c>
      <c r="B16" s="78" t="s">
        <v>83</v>
      </c>
      <c r="C16" s="142" t="s">
        <v>82</v>
      </c>
      <c r="D16" s="173" t="s">
        <v>81</v>
      </c>
      <c r="E16" s="174"/>
      <c r="F16" s="175"/>
    </row>
    <row r="17" spans="1:6" ht="25.5" customHeight="1" x14ac:dyDescent="0.15">
      <c r="A17" s="163"/>
      <c r="B17" s="82" t="s">
        <v>209</v>
      </c>
      <c r="C17" s="90" t="s">
        <v>236</v>
      </c>
      <c r="D17" s="184" t="s">
        <v>211</v>
      </c>
      <c r="E17" s="185"/>
      <c r="F17" s="186"/>
    </row>
    <row r="18" spans="1:6" ht="25.5" customHeight="1" x14ac:dyDescent="0.15">
      <c r="A18" s="141" t="s">
        <v>80</v>
      </c>
      <c r="B18" s="164" t="s">
        <v>79</v>
      </c>
      <c r="C18" s="165"/>
      <c r="D18" s="165"/>
      <c r="E18" s="165"/>
      <c r="F18" s="166"/>
    </row>
    <row r="19" spans="1:6" ht="25.5" customHeight="1" x14ac:dyDescent="0.15">
      <c r="A19" s="141" t="s">
        <v>78</v>
      </c>
      <c r="B19" s="164" t="s">
        <v>22</v>
      </c>
      <c r="C19" s="165"/>
      <c r="D19" s="165"/>
      <c r="E19" s="165"/>
      <c r="F19" s="166"/>
    </row>
    <row r="20" spans="1:6" ht="25.5" customHeight="1" thickBot="1" x14ac:dyDescent="0.2">
      <c r="A20" s="77" t="s">
        <v>76</v>
      </c>
      <c r="B20" s="160"/>
      <c r="C20" s="161"/>
      <c r="D20" s="161"/>
      <c r="E20" s="161"/>
      <c r="F20" s="162"/>
    </row>
    <row r="21" spans="1:6" ht="25.5" customHeight="1" thickTop="1" x14ac:dyDescent="0.15">
      <c r="A21" s="81" t="s">
        <v>90</v>
      </c>
      <c r="B21" s="167" t="s">
        <v>237</v>
      </c>
      <c r="C21" s="168"/>
      <c r="D21" s="168"/>
      <c r="E21" s="168"/>
      <c r="F21" s="169"/>
    </row>
    <row r="22" spans="1:6" ht="25.5" customHeight="1" x14ac:dyDescent="0.15">
      <c r="A22" s="163" t="s">
        <v>89</v>
      </c>
      <c r="B22" s="170" t="s">
        <v>61</v>
      </c>
      <c r="C22" s="170" t="s">
        <v>60</v>
      </c>
      <c r="D22" s="78" t="s">
        <v>88</v>
      </c>
      <c r="E22" s="78" t="s">
        <v>62</v>
      </c>
      <c r="F22" s="80" t="s">
        <v>87</v>
      </c>
    </row>
    <row r="23" spans="1:6" ht="25.5" customHeight="1" x14ac:dyDescent="0.15">
      <c r="A23" s="163"/>
      <c r="B23" s="171"/>
      <c r="C23" s="172"/>
      <c r="D23" s="78" t="s">
        <v>86</v>
      </c>
      <c r="E23" s="78" t="s">
        <v>85</v>
      </c>
      <c r="F23" s="80" t="s">
        <v>84</v>
      </c>
    </row>
    <row r="24" spans="1:6" ht="39" customHeight="1" x14ac:dyDescent="0.15">
      <c r="A24" s="163"/>
      <c r="B24" s="84" t="s">
        <v>239</v>
      </c>
      <c r="C24" s="83" t="s">
        <v>241</v>
      </c>
      <c r="D24" s="73">
        <v>2396700</v>
      </c>
      <c r="E24" s="88">
        <v>2295480</v>
      </c>
      <c r="F24" s="79">
        <f>E24/D24</f>
        <v>0.95776692952810116</v>
      </c>
    </row>
    <row r="25" spans="1:6" ht="25.5" customHeight="1" x14ac:dyDescent="0.15">
      <c r="A25" s="163" t="s">
        <v>55</v>
      </c>
      <c r="B25" s="78" t="s">
        <v>83</v>
      </c>
      <c r="C25" s="142" t="s">
        <v>82</v>
      </c>
      <c r="D25" s="173" t="s">
        <v>81</v>
      </c>
      <c r="E25" s="174"/>
      <c r="F25" s="175"/>
    </row>
    <row r="26" spans="1:6" ht="25.5" customHeight="1" x14ac:dyDescent="0.15">
      <c r="A26" s="163"/>
      <c r="B26" s="82" t="s">
        <v>216</v>
      </c>
      <c r="C26" s="90" t="s">
        <v>242</v>
      </c>
      <c r="D26" s="184" t="s">
        <v>218</v>
      </c>
      <c r="E26" s="185"/>
      <c r="F26" s="186"/>
    </row>
    <row r="27" spans="1:6" ht="25.5" customHeight="1" x14ac:dyDescent="0.15">
      <c r="A27" s="141" t="s">
        <v>80</v>
      </c>
      <c r="B27" s="164" t="s">
        <v>79</v>
      </c>
      <c r="C27" s="165"/>
      <c r="D27" s="165"/>
      <c r="E27" s="165"/>
      <c r="F27" s="166"/>
    </row>
    <row r="28" spans="1:6" ht="25.5" customHeight="1" x14ac:dyDescent="0.15">
      <c r="A28" s="141" t="s">
        <v>78</v>
      </c>
      <c r="B28" s="164" t="s">
        <v>22</v>
      </c>
      <c r="C28" s="165"/>
      <c r="D28" s="165"/>
      <c r="E28" s="165"/>
      <c r="F28" s="166"/>
    </row>
    <row r="29" spans="1:6" ht="25.5" customHeight="1" thickBot="1" x14ac:dyDescent="0.2">
      <c r="A29" s="77" t="s">
        <v>76</v>
      </c>
      <c r="B29" s="160"/>
      <c r="C29" s="161"/>
      <c r="D29" s="161"/>
      <c r="E29" s="161"/>
      <c r="F29" s="162"/>
    </row>
    <row r="30" spans="1:6" ht="25.5" customHeight="1" thickTop="1" x14ac:dyDescent="0.15">
      <c r="A30" s="81" t="s">
        <v>90</v>
      </c>
      <c r="B30" s="167" t="s">
        <v>243</v>
      </c>
      <c r="C30" s="168"/>
      <c r="D30" s="168"/>
      <c r="E30" s="168"/>
      <c r="F30" s="169"/>
    </row>
    <row r="31" spans="1:6" ht="25.5" customHeight="1" x14ac:dyDescent="0.15">
      <c r="A31" s="163" t="s">
        <v>89</v>
      </c>
      <c r="B31" s="170" t="s">
        <v>61</v>
      </c>
      <c r="C31" s="170" t="s">
        <v>60</v>
      </c>
      <c r="D31" s="78" t="s">
        <v>88</v>
      </c>
      <c r="E31" s="78" t="s">
        <v>62</v>
      </c>
      <c r="F31" s="80" t="s">
        <v>87</v>
      </c>
    </row>
    <row r="32" spans="1:6" ht="25.5" customHeight="1" x14ac:dyDescent="0.15">
      <c r="A32" s="163"/>
      <c r="B32" s="171"/>
      <c r="C32" s="172"/>
      <c r="D32" s="78" t="s">
        <v>86</v>
      </c>
      <c r="E32" s="78" t="s">
        <v>85</v>
      </c>
      <c r="F32" s="80" t="s">
        <v>84</v>
      </c>
    </row>
    <row r="33" spans="1:6" ht="39" customHeight="1" x14ac:dyDescent="0.15">
      <c r="A33" s="163"/>
      <c r="B33" s="84" t="s">
        <v>215</v>
      </c>
      <c r="C33" s="83" t="s">
        <v>244</v>
      </c>
      <c r="D33" s="73">
        <v>1000000</v>
      </c>
      <c r="E33" s="88">
        <v>968000</v>
      </c>
      <c r="F33" s="79">
        <f>E33/D33</f>
        <v>0.96799999999999997</v>
      </c>
    </row>
    <row r="34" spans="1:6" ht="25.5" customHeight="1" x14ac:dyDescent="0.15">
      <c r="A34" s="163" t="s">
        <v>55</v>
      </c>
      <c r="B34" s="78" t="s">
        <v>83</v>
      </c>
      <c r="C34" s="144" t="s">
        <v>82</v>
      </c>
      <c r="D34" s="173" t="s">
        <v>81</v>
      </c>
      <c r="E34" s="174"/>
      <c r="F34" s="175"/>
    </row>
    <row r="35" spans="1:6" ht="25.5" customHeight="1" x14ac:dyDescent="0.15">
      <c r="A35" s="163"/>
      <c r="B35" s="82" t="s">
        <v>224</v>
      </c>
      <c r="C35" s="90" t="s">
        <v>245</v>
      </c>
      <c r="D35" s="184" t="s">
        <v>226</v>
      </c>
      <c r="E35" s="185"/>
      <c r="F35" s="186"/>
    </row>
    <row r="36" spans="1:6" ht="25.5" customHeight="1" x14ac:dyDescent="0.15">
      <c r="A36" s="143" t="s">
        <v>80</v>
      </c>
      <c r="B36" s="164" t="s">
        <v>79</v>
      </c>
      <c r="C36" s="165"/>
      <c r="D36" s="165"/>
      <c r="E36" s="165"/>
      <c r="F36" s="166"/>
    </row>
    <row r="37" spans="1:6" ht="25.5" customHeight="1" x14ac:dyDescent="0.15">
      <c r="A37" s="143" t="s">
        <v>78</v>
      </c>
      <c r="B37" s="164" t="s">
        <v>22</v>
      </c>
      <c r="C37" s="165"/>
      <c r="D37" s="165"/>
      <c r="E37" s="165"/>
      <c r="F37" s="166"/>
    </row>
    <row r="38" spans="1:6" ht="25.5" customHeight="1" thickBot="1" x14ac:dyDescent="0.2">
      <c r="A38" s="77" t="s">
        <v>76</v>
      </c>
      <c r="B38" s="160"/>
      <c r="C38" s="161"/>
      <c r="D38" s="161"/>
      <c r="E38" s="161"/>
      <c r="F38" s="162"/>
    </row>
    <row r="39" spans="1:6" ht="14.25" thickTop="1" x14ac:dyDescent="0.15"/>
  </sheetData>
  <mergeCells count="37">
    <mergeCell ref="A34:A35"/>
    <mergeCell ref="D34:F34"/>
    <mergeCell ref="B36:F36"/>
    <mergeCell ref="B37:F37"/>
    <mergeCell ref="B38:F38"/>
    <mergeCell ref="B30:F30"/>
    <mergeCell ref="A31:A33"/>
    <mergeCell ref="B31:B32"/>
    <mergeCell ref="C31:C32"/>
    <mergeCell ref="B29:F29"/>
    <mergeCell ref="A25:A26"/>
    <mergeCell ref="D25:F25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B11:F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2019-09-17T06:12:08Z</dcterms:modified>
</cp:coreProperties>
</file>