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4" i="6" l="1"/>
  <c r="F13" i="6"/>
  <c r="F11" i="6"/>
  <c r="F10" i="6"/>
  <c r="F8" i="6"/>
  <c r="F7" i="6"/>
  <c r="F6" i="6"/>
  <c r="F5" i="6"/>
  <c r="F4" i="6"/>
  <c r="H18" i="6" l="1"/>
  <c r="H17" i="6" l="1"/>
  <c r="F16" i="6" l="1"/>
  <c r="F12" i="6"/>
  <c r="F15" i="6" l="1"/>
  <c r="F9" i="6"/>
  <c r="F15" i="24" l="1"/>
  <c r="C5" i="23"/>
  <c r="C12" i="23" l="1"/>
  <c r="H8" i="6" l="1"/>
  <c r="H9" i="6"/>
  <c r="H10" i="6"/>
  <c r="H5" i="6" l="1"/>
  <c r="H6" i="6"/>
  <c r="H7" i="6"/>
  <c r="H11" i="6"/>
  <c r="H12" i="6"/>
  <c r="H13" i="6"/>
  <c r="H14" i="6"/>
  <c r="H15" i="6"/>
  <c r="H16" i="6"/>
  <c r="H4" i="6"/>
  <c r="F6" i="2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<sst xmlns="http://schemas.openxmlformats.org/spreadsheetml/2006/main" count="312" uniqueCount="216">
  <si>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</si>
  <si>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</si>
  <si>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</si>
  <si>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</si>
  <si>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</si>
  <si>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</si>
  <si>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</si>
  <si>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</si>
  <si>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</si>
  <si>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</si>
  <si>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</si>
  <si>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</si>
  <si>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</si>
  <si>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</si>
  <si>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</si>
  <si>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</si>
  <si>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</si>
  <si>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</si>
  <si>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</si>
  <si>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</si>
  <si>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</si>
  <si>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</si>
  <si>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</si>
  <si>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</si>
  <si>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</si>
  <si>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</si>
  <si>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</si>
  <si>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</si>
  <si>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</si>
  <si>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</si>
  <si>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</si>
  <si>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</si>
  <si>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</si>
  <si>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</si>
  <si>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</si>
  <si>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</si>
  <si>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</si>
  <si>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</si>
  <si>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</si>
  <si>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</si>
  <si>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</si>
  <si>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</si>
  <si>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</si>
  <si>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</si>
  <si>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</si>
  <si>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</si>
  <si>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</si>
  <si>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</si>
  <si>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</si>
  <si>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</si>
  <si>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</si>
  <si>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</si>
  <si>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</si>
  <si>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</si>
  <si>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</si>
  <si>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</si>
  <si>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</si>
  <si>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</si>
  <si>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</si>
  <si>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</si>
  <si>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</si>
  <si>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</si>
  <si>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</si>
  <si>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</si>
  <si>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</si>
  <si>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</si>
  <si>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</si>
  <si>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</si>
  <si>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</si>
  <si>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</si>
  <si>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</si>
  <si>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</si>
  <si>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</si>
  <si>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</si>
  <si>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</si>
  <si>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</si>
  <si>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</si>
  <si>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</si>
  <si>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</si>
  <si>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</si>
  <si>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</si>
  <si>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</si>
  <si>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</si>
  <si>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</si>
  <si>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</si>
  <si>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</si>
  <si>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</si>
  <si>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</si>
  <si>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</si>
  <si>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</si>
  <si>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</si>
  <si>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</si>
  <si>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</si>
  <si>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</si>
  <si>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</si>
  <si>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</si>
  <si>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</si>
  <si>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</si>
  <si>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</si>
  <si>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</si>
  <si>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</si>
  <si>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</si>
  <si>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</si>
  <si>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</si>
  <si>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</si>
  <si>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</si>
  <si>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</si>
  <si>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</si>
  <si>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</si>
  <si>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</si>
  <si>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</si>
  <si>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</si>
  <si>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</si>
  <si>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</si>
  <si>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</si>
  <si>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</si>
  <si>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</si>
  <si>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</si>
  <si>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</si>
  <si>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</si>
  <si>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</si>
  <si>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</si>
  <si>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</si>
  <si>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</si>
  <si>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</si>
  <si>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</si>
  <si>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</si>
  <si>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</si>
  <si>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</si>
  <si>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</si>
  <si>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</si>
  <si>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</si>
  <si>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</si>
  <si>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</si>
  <si>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</si>
  <si>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</si>
  <si>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</si>
  <si>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</si>
  <si>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</si>
  <si>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</si>
  <si>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</si>
  <si>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</si>
  <si>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</si>
  <si>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</si>
  <si>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</si>
  <si>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</si>
  <si>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</si>
  <si>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</si>
  <si>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</si>
  <si>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</si>
  <si>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</si>
  <si>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</si>
  <si>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</si>
  <si>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</si>
  <si>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</si>
  <si>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</si>
  <si>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</si>
  <si>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</si>
  <si>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착수일자</t>
    <phoneticPr fontId="4" type="noConversion"/>
  </si>
  <si>
    <t>소  재  지</t>
    <phoneticPr fontId="4" type="noConversion"/>
  </si>
  <si>
    <t>준공일자</t>
    <phoneticPr fontId="4" type="noConversion"/>
  </si>
  <si>
    <t>계약기간
(착수일~준공일)</t>
    <phoneticPr fontId="4" type="noConversion"/>
  </si>
  <si>
    <t>2020년 방과후아카데미 위탁급식 용역</t>
    <phoneticPr fontId="4" type="noConversion"/>
  </si>
  <si>
    <t>판교도서관 구내식당</t>
  </si>
  <si>
    <t>2020년 방과후 복합기 유지관리</t>
    <phoneticPr fontId="4" type="noConversion"/>
  </si>
  <si>
    <t>㈜문일종합관리</t>
    <phoneticPr fontId="4" type="noConversion"/>
  </si>
  <si>
    <t>1회, 2회, 3회</t>
    <phoneticPr fontId="4" type="noConversion"/>
  </si>
  <si>
    <t>1회, 2회</t>
    <phoneticPr fontId="4" type="noConversion"/>
  </si>
  <si>
    <t>수영장 천장재 교체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</si>
  <si>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</si>
  <si>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</si>
  <si>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㈜신일공조</t>
  </si>
  <si>
    <t>시설물안전연구원㈜</t>
  </si>
  <si>
    <t>1회, 2회</t>
    <phoneticPr fontId="4" type="noConversion"/>
  </si>
  <si>
    <t>1회, 2회, 3회, 4회</t>
    <phoneticPr fontId="4" type="noConversion"/>
  </si>
  <si>
    <t>6월 물품 발주계획</t>
    <phoneticPr fontId="4" type="noConversion"/>
  </si>
  <si>
    <t>6월 용역 발주계획</t>
    <phoneticPr fontId="4" type="noConversion"/>
  </si>
  <si>
    <t>6월 공사 발주계획</t>
    <phoneticPr fontId="4" type="noConversion"/>
  </si>
  <si>
    <t>수영장 천장재 교체</t>
  </si>
  <si>
    <t>2020.05.12</t>
    <phoneticPr fontId="4" type="noConversion"/>
  </si>
  <si>
    <t>2020.05.13</t>
    <phoneticPr fontId="4" type="noConversion"/>
  </si>
  <si>
    <t>㈜티앤드비토탈건설</t>
  </si>
  <si>
    <t>경기도 성남시 분당구 이매로 173</t>
  </si>
  <si>
    <t>경기도 성남시 분당구 이매로 173</t>
    <phoneticPr fontId="4" type="noConversion"/>
  </si>
  <si>
    <t xml:space="preserve">2020년 조경수목 유지관리 </t>
    <phoneticPr fontId="4" type="noConversion"/>
  </si>
  <si>
    <t>2020.05.15</t>
    <phoneticPr fontId="4" type="noConversion"/>
  </si>
  <si>
    <t>2020.10.31</t>
    <phoneticPr fontId="4" type="noConversion"/>
  </si>
  <si>
    <t>강서농원</t>
  </si>
  <si>
    <t>강서농원</t>
    <phoneticPr fontId="4" type="noConversion"/>
  </si>
  <si>
    <t>수영장 천장재 교체</t>
    <phoneticPr fontId="4" type="noConversion"/>
  </si>
  <si>
    <t>2020.05.12 ~ 05.13</t>
    <phoneticPr fontId="4" type="noConversion"/>
  </si>
  <si>
    <t>정백운</t>
  </si>
  <si>
    <t>2020.05.15 ~ 10.31</t>
    <phoneticPr fontId="4" type="noConversion"/>
  </si>
  <si>
    <t>고은미</t>
  </si>
  <si>
    <t>경기도 성남시 중원구 마지로 385</t>
  </si>
  <si>
    <t>경기도 성남시 중원구 마지로 385</t>
    <phoneticPr fontId="4" type="noConversion"/>
  </si>
  <si>
    <t>5월 대금지급현황</t>
    <phoneticPr fontId="4" type="noConversion"/>
  </si>
  <si>
    <t>5월 준공검사현황</t>
    <phoneticPr fontId="4" type="noConversion"/>
  </si>
  <si>
    <t>㈜티앤드비토탈건설</t>
    <phoneticPr fontId="4" type="noConversion"/>
  </si>
  <si>
    <t>5월 계약현황 공개</t>
    <phoneticPr fontId="4" type="noConversion"/>
  </si>
  <si>
    <t>5월 수의계약 현황</t>
    <phoneticPr fontId="4" type="noConversion"/>
  </si>
  <si>
    <t>냉동기 세관 작업 실시</t>
  </si>
  <si>
    <t>2020년 상반기 시설물 정기점검</t>
  </si>
  <si>
    <t>2019년 운영백서 제작</t>
    <phoneticPr fontId="4" type="noConversion"/>
  </si>
  <si>
    <t>수의총액</t>
  </si>
  <si>
    <t>A4</t>
    <phoneticPr fontId="4" type="noConversion"/>
  </si>
  <si>
    <t>부</t>
    <phoneticPr fontId="4" type="noConversion"/>
  </si>
  <si>
    <t>분당판교청소년수련관</t>
    <phoneticPr fontId="4" type="noConversion"/>
  </si>
  <si>
    <t>유상희</t>
    <phoneticPr fontId="4" type="noConversion"/>
  </si>
  <si>
    <t>031-729-9611</t>
    <phoneticPr fontId="4" type="noConversion"/>
  </si>
  <si>
    <t>-해당사항 없음-</t>
    <phoneticPr fontId="4" type="noConversion"/>
  </si>
  <si>
    <t>성남시청소년어울림마당 행사 임차</t>
    <phoneticPr fontId="4" type="noConversion"/>
  </si>
  <si>
    <t>수의총액</t>
    <phoneticPr fontId="4" type="noConversion"/>
  </si>
  <si>
    <t>분당판교청소년수련관</t>
    <phoneticPr fontId="4" type="noConversion"/>
  </si>
  <si>
    <t>염지윤</t>
    <phoneticPr fontId="4" type="noConversion"/>
  </si>
  <si>
    <t>031-729-9652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</si>
</sst>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C18" sqref="C18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22" t="s">
        <v>175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5.5" x14ac:dyDescent="0.15">
      <c r="A2" s="123" t="s">
        <v>106</v>
      </c>
      <c r="B2" s="123"/>
      <c r="C2" s="123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1" t="s">
        <v>115</v>
      </c>
      <c r="J3" s="11" t="s">
        <v>116</v>
      </c>
      <c r="K3" s="11" t="s">
        <v>117</v>
      </c>
      <c r="L3" s="11" t="s">
        <v>7</v>
      </c>
    </row>
    <row r="4" spans="1:12" ht="24.75" customHeight="1" x14ac:dyDescent="0.15">
      <c r="A4" s="36">
        <v>2020</v>
      </c>
      <c r="B4" s="36">
        <v>6</v>
      </c>
      <c r="C4" s="121" t="s">
        <v>203</v>
      </c>
      <c r="D4" s="39" t="s">
        <v>204</v>
      </c>
      <c r="E4" s="37" t="s">
        <v>205</v>
      </c>
      <c r="F4" s="15">
        <v>10</v>
      </c>
      <c r="G4" s="14" t="s">
        <v>206</v>
      </c>
      <c r="H4" s="40">
        <v>700</v>
      </c>
      <c r="I4" s="38" t="s">
        <v>207</v>
      </c>
      <c r="J4" s="38" t="s">
        <v>208</v>
      </c>
      <c r="K4" s="38" t="s">
        <v>209</v>
      </c>
      <c r="L4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4" t="s">
        <v>102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125" t="s">
        <v>21</v>
      </c>
      <c r="B2" s="125"/>
      <c r="C2" s="59"/>
      <c r="D2" s="59"/>
      <c r="E2" s="59"/>
      <c r="F2" s="59"/>
      <c r="G2" s="59"/>
      <c r="H2" s="59"/>
      <c r="I2" s="98" t="s">
        <v>101</v>
      </c>
    </row>
    <row r="3" spans="1:9" ht="26.25" customHeight="1" x14ac:dyDescent="0.15">
      <c r="A3" s="156" t="s">
        <v>100</v>
      </c>
      <c r="B3" s="154" t="s">
        <v>99</v>
      </c>
      <c r="C3" s="154" t="s">
        <v>98</v>
      </c>
      <c r="D3" s="154" t="s">
        <v>97</v>
      </c>
      <c r="E3" s="152" t="s">
        <v>96</v>
      </c>
      <c r="F3" s="153"/>
      <c r="G3" s="152" t="s">
        <v>95</v>
      </c>
      <c r="H3" s="153"/>
      <c r="I3" s="154" t="s">
        <v>94</v>
      </c>
    </row>
    <row r="4" spans="1:9" ht="28.5" customHeight="1" x14ac:dyDescent="0.15">
      <c r="A4" s="157"/>
      <c r="B4" s="155"/>
      <c r="C4" s="155"/>
      <c r="D4" s="155"/>
      <c r="E4" s="97" t="s">
        <v>93</v>
      </c>
      <c r="F4" s="97" t="s">
        <v>92</v>
      </c>
      <c r="G4" s="97" t="s">
        <v>93</v>
      </c>
      <c r="H4" s="97" t="s">
        <v>92</v>
      </c>
      <c r="I4" s="155"/>
    </row>
    <row r="5" spans="1:9" ht="28.5" customHeight="1" x14ac:dyDescent="0.15">
      <c r="A5" s="4"/>
      <c r="B5" s="88" t="s">
        <v>91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30" sqref="C30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22" t="s">
        <v>176</v>
      </c>
      <c r="B1" s="122"/>
      <c r="C1" s="122"/>
      <c r="D1" s="122"/>
      <c r="E1" s="122"/>
      <c r="F1" s="122"/>
      <c r="G1" s="122"/>
      <c r="H1" s="122"/>
      <c r="I1" s="122"/>
    </row>
    <row r="2" spans="1:9" ht="25.5" x14ac:dyDescent="0.15">
      <c r="A2" s="123" t="s">
        <v>118</v>
      </c>
      <c r="B2" s="123"/>
      <c r="C2" s="123"/>
      <c r="D2" s="108"/>
      <c r="E2" s="108"/>
      <c r="F2" s="108"/>
      <c r="G2" s="108"/>
      <c r="H2" s="108"/>
      <c r="I2" s="108"/>
    </row>
    <row r="3" spans="1:9" ht="24" x14ac:dyDescent="0.15">
      <c r="A3" s="16" t="s">
        <v>119</v>
      </c>
      <c r="B3" s="17" t="s">
        <v>120</v>
      </c>
      <c r="C3" s="16" t="s">
        <v>121</v>
      </c>
      <c r="D3" s="16" t="s">
        <v>122</v>
      </c>
      <c r="E3" s="107" t="s">
        <v>123</v>
      </c>
      <c r="F3" s="16" t="s">
        <v>124</v>
      </c>
      <c r="G3" s="16" t="s">
        <v>125</v>
      </c>
      <c r="H3" s="16" t="s">
        <v>126</v>
      </c>
      <c r="I3" s="16" t="s">
        <v>127</v>
      </c>
    </row>
    <row r="4" spans="1:9" ht="24.75" customHeight="1" x14ac:dyDescent="0.15">
      <c r="A4" s="39">
        <v>2020</v>
      </c>
      <c r="B4" s="39">
        <v>6</v>
      </c>
      <c r="C4" s="121" t="s">
        <v>211</v>
      </c>
      <c r="D4" s="39" t="s">
        <v>212</v>
      </c>
      <c r="E4" s="120">
        <v>6000</v>
      </c>
      <c r="F4" s="38" t="s">
        <v>213</v>
      </c>
      <c r="G4" s="38" t="s">
        <v>214</v>
      </c>
      <c r="H4" s="38" t="s">
        <v>215</v>
      </c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G42" sqref="G42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22" t="s">
        <v>177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5.5" x14ac:dyDescent="0.15">
      <c r="A2" s="123" t="s">
        <v>106</v>
      </c>
      <c r="B2" s="123"/>
      <c r="C2" s="123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107</v>
      </c>
      <c r="B3" s="17" t="s">
        <v>108</v>
      </c>
      <c r="C3" s="16" t="s">
        <v>128</v>
      </c>
      <c r="D3" s="16" t="s">
        <v>129</v>
      </c>
      <c r="E3" s="16" t="s">
        <v>110</v>
      </c>
      <c r="F3" s="17" t="s">
        <v>130</v>
      </c>
      <c r="G3" s="17" t="s">
        <v>131</v>
      </c>
      <c r="H3" s="17" t="s">
        <v>132</v>
      </c>
      <c r="I3" s="17" t="s">
        <v>133</v>
      </c>
      <c r="J3" s="16" t="s">
        <v>115</v>
      </c>
      <c r="K3" s="16" t="s">
        <v>116</v>
      </c>
      <c r="L3" s="16" t="s">
        <v>117</v>
      </c>
      <c r="M3" s="16" t="s">
        <v>134</v>
      </c>
    </row>
    <row r="4" spans="1:13" ht="27.75" customHeight="1" x14ac:dyDescent="0.15">
      <c r="A4" s="39">
        <v>2020</v>
      </c>
      <c r="B4" s="39"/>
      <c r="C4" s="110" t="s">
        <v>210</v>
      </c>
      <c r="D4" s="109"/>
      <c r="E4" s="39"/>
      <c r="F4" s="111"/>
      <c r="G4" s="112"/>
      <c r="H4" s="112"/>
      <c r="I4" s="50"/>
      <c r="J4" s="38"/>
      <c r="K4" s="38"/>
      <c r="L4" s="38"/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74</v>
      </c>
      <c r="B2" s="125"/>
      <c r="C2" s="59"/>
      <c r="D2" s="59"/>
      <c r="E2" s="59"/>
      <c r="F2" s="73"/>
      <c r="G2" s="73"/>
      <c r="H2" s="73"/>
      <c r="I2" s="73"/>
      <c r="J2" s="126" t="s">
        <v>73</v>
      </c>
      <c r="K2" s="126"/>
    </row>
    <row r="3" spans="1:11" ht="22.5" customHeight="1" x14ac:dyDescent="0.15">
      <c r="A3" s="90" t="s">
        <v>72</v>
      </c>
      <c r="B3" s="2" t="s">
        <v>71</v>
      </c>
      <c r="C3" s="2" t="s">
        <v>70</v>
      </c>
      <c r="D3" s="2" t="s">
        <v>69</v>
      </c>
      <c r="E3" s="2" t="s">
        <v>68</v>
      </c>
      <c r="F3" s="2" t="s">
        <v>67</v>
      </c>
      <c r="G3" s="2" t="s">
        <v>66</v>
      </c>
      <c r="H3" s="2" t="s">
        <v>65</v>
      </c>
      <c r="I3" s="2" t="s">
        <v>64</v>
      </c>
      <c r="J3" s="2" t="s">
        <v>63</v>
      </c>
      <c r="K3" s="2" t="s">
        <v>62</v>
      </c>
    </row>
    <row r="4" spans="1:11" ht="42" customHeight="1" x14ac:dyDescent="0.15">
      <c r="A4" s="89"/>
      <c r="B4" s="88" t="s">
        <v>61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4" t="s">
        <v>90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25.5" x14ac:dyDescent="0.15">
      <c r="A2" s="125" t="s">
        <v>89</v>
      </c>
      <c r="B2" s="125"/>
      <c r="C2" s="59"/>
      <c r="D2" s="59"/>
      <c r="E2" s="59"/>
      <c r="F2" s="73"/>
      <c r="G2" s="73"/>
      <c r="H2" s="73"/>
      <c r="I2" s="73"/>
      <c r="J2" s="126" t="s">
        <v>88</v>
      </c>
      <c r="K2" s="126"/>
    </row>
    <row r="3" spans="1:11" ht="22.5" customHeight="1" x14ac:dyDescent="0.15">
      <c r="A3" s="90" t="s">
        <v>87</v>
      </c>
      <c r="B3" s="2" t="s">
        <v>86</v>
      </c>
      <c r="C3" s="2" t="s">
        <v>85</v>
      </c>
      <c r="D3" s="2" t="s">
        <v>84</v>
      </c>
      <c r="E3" s="2" t="s">
        <v>83</v>
      </c>
      <c r="F3" s="2" t="s">
        <v>82</v>
      </c>
      <c r="G3" s="2" t="s">
        <v>81</v>
      </c>
      <c r="H3" s="2" t="s">
        <v>80</v>
      </c>
      <c r="I3" s="2" t="s">
        <v>79</v>
      </c>
      <c r="J3" s="2" t="s">
        <v>78</v>
      </c>
      <c r="K3" s="2" t="s">
        <v>77</v>
      </c>
    </row>
    <row r="4" spans="1:11" ht="47.25" customHeight="1" x14ac:dyDescent="0.15">
      <c r="A4" s="89"/>
      <c r="B4" s="88" t="s">
        <v>76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17" sqref="D17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4" t="s">
        <v>197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7" t="s">
        <v>0</v>
      </c>
      <c r="I2" s="127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135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43982</v>
      </c>
      <c r="H4" s="33">
        <v>43982</v>
      </c>
      <c r="I4" s="31"/>
    </row>
    <row r="5" spans="1:9" ht="29.25" customHeight="1" x14ac:dyDescent="0.15">
      <c r="A5" s="54" t="s">
        <v>142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43982</v>
      </c>
      <c r="H5" s="33">
        <v>43982</v>
      </c>
      <c r="I5" s="31"/>
    </row>
    <row r="6" spans="1:9" s="35" customFormat="1" ht="29.25" customHeight="1" x14ac:dyDescent="0.15">
      <c r="A6" s="56" t="s">
        <v>146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43982</v>
      </c>
      <c r="H6" s="33">
        <v>43982</v>
      </c>
      <c r="I6" s="31"/>
    </row>
    <row r="7" spans="1:9" s="35" customFormat="1" ht="29.25" customHeight="1" x14ac:dyDescent="0.15">
      <c r="A7" s="56" t="s">
        <v>148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43982</v>
      </c>
      <c r="H7" s="33">
        <v>43982</v>
      </c>
      <c r="I7" s="60"/>
    </row>
    <row r="8" spans="1:9" s="35" customFormat="1" ht="29.25" customHeight="1" x14ac:dyDescent="0.15">
      <c r="A8" s="56" t="s">
        <v>164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43982</v>
      </c>
      <c r="H8" s="33">
        <v>43982</v>
      </c>
      <c r="I8" s="60"/>
    </row>
    <row r="9" spans="1:9" s="35" customFormat="1" ht="29.25" customHeight="1" x14ac:dyDescent="0.15">
      <c r="A9" s="56" t="s">
        <v>162</v>
      </c>
      <c r="B9" s="8" t="s">
        <v>163</v>
      </c>
      <c r="C9" s="32">
        <v>41210400</v>
      </c>
      <c r="D9" s="80">
        <v>43825</v>
      </c>
      <c r="E9" s="33">
        <v>43831</v>
      </c>
      <c r="F9" s="33">
        <v>44196</v>
      </c>
      <c r="G9" s="33">
        <v>43982</v>
      </c>
      <c r="H9" s="33">
        <v>43982</v>
      </c>
      <c r="I9" s="60"/>
    </row>
    <row r="10" spans="1:9" s="35" customFormat="1" ht="29.25" customHeight="1" x14ac:dyDescent="0.15">
      <c r="A10" s="54" t="s">
        <v>144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43982</v>
      </c>
      <c r="H10" s="33">
        <v>43982</v>
      </c>
      <c r="I10" s="31"/>
    </row>
    <row r="11" spans="1:9" ht="29.25" customHeight="1" x14ac:dyDescent="0.15">
      <c r="A11" s="54" t="s">
        <v>25</v>
      </c>
      <c r="B11" s="34" t="s">
        <v>149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43982</v>
      </c>
      <c r="H11" s="33">
        <v>43982</v>
      </c>
      <c r="I11" s="9"/>
    </row>
    <row r="12" spans="1:9" s="35" customFormat="1" ht="29.25" customHeight="1" x14ac:dyDescent="0.15">
      <c r="A12" s="54" t="s">
        <v>26</v>
      </c>
      <c r="B12" s="34" t="s">
        <v>104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43982</v>
      </c>
      <c r="H12" s="33">
        <v>43982</v>
      </c>
      <c r="I12" s="9"/>
    </row>
    <row r="13" spans="1:9" s="35" customFormat="1" ht="29.25" customHeight="1" x14ac:dyDescent="0.15">
      <c r="A13" s="61" t="s">
        <v>138</v>
      </c>
      <c r="B13" s="18" t="s">
        <v>139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43982</v>
      </c>
      <c r="H13" s="33">
        <v>43982</v>
      </c>
      <c r="I13" s="31"/>
    </row>
    <row r="14" spans="1:9" s="35" customFormat="1" ht="29.25" customHeight="1" x14ac:dyDescent="0.15">
      <c r="A14" s="61" t="s">
        <v>169</v>
      </c>
      <c r="B14" s="18" t="s">
        <v>170</v>
      </c>
      <c r="C14" s="21">
        <v>140000000</v>
      </c>
      <c r="D14" s="79">
        <v>43830</v>
      </c>
      <c r="E14" s="33">
        <v>43831</v>
      </c>
      <c r="F14" s="33">
        <v>44196</v>
      </c>
      <c r="G14" s="33">
        <v>43982</v>
      </c>
      <c r="H14" s="33">
        <v>43982</v>
      </c>
      <c r="I14" s="31"/>
    </row>
    <row r="15" spans="1:9" s="35" customFormat="1" ht="29.25" customHeight="1" x14ac:dyDescent="0.15">
      <c r="A15" s="102" t="s">
        <v>201</v>
      </c>
      <c r="B15" s="34" t="s">
        <v>171</v>
      </c>
      <c r="C15" s="32">
        <v>4750000</v>
      </c>
      <c r="D15" s="33">
        <v>43941</v>
      </c>
      <c r="E15" s="33">
        <v>43941</v>
      </c>
      <c r="F15" s="33">
        <v>43957</v>
      </c>
      <c r="G15" s="33">
        <v>43957</v>
      </c>
      <c r="H15" s="33">
        <v>43951</v>
      </c>
      <c r="I15" s="9"/>
    </row>
    <row r="16" spans="1:9" s="35" customFormat="1" ht="29.25" customHeight="1" x14ac:dyDescent="0.15">
      <c r="A16" s="102" t="s">
        <v>178</v>
      </c>
      <c r="B16" s="34" t="s">
        <v>198</v>
      </c>
      <c r="C16" s="32">
        <v>1050000</v>
      </c>
      <c r="D16" s="33">
        <v>43963</v>
      </c>
      <c r="E16" s="33">
        <v>43963</v>
      </c>
      <c r="F16" s="33">
        <v>43964</v>
      </c>
      <c r="G16" s="33">
        <v>43964</v>
      </c>
      <c r="H16" s="33">
        <v>43964</v>
      </c>
      <c r="I16" s="9"/>
    </row>
    <row r="17" spans="1:9" s="35" customFormat="1" ht="29.25" customHeight="1" x14ac:dyDescent="0.15">
      <c r="A17" s="102" t="s">
        <v>202</v>
      </c>
      <c r="B17" s="34" t="s">
        <v>172</v>
      </c>
      <c r="C17" s="32">
        <v>1100000</v>
      </c>
      <c r="D17" s="33">
        <v>43950</v>
      </c>
      <c r="E17" s="33">
        <v>43955</v>
      </c>
      <c r="F17" s="33">
        <v>43980</v>
      </c>
      <c r="G17" s="33">
        <v>43980</v>
      </c>
      <c r="H17" s="33">
        <v>43980</v>
      </c>
      <c r="I17" s="9"/>
    </row>
    <row r="18" spans="1:9" s="35" customFormat="1" ht="29.25" customHeight="1" x14ac:dyDescent="0.15">
      <c r="A18" s="30"/>
      <c r="B18" s="1"/>
      <c r="C18" s="22"/>
      <c r="D18" s="27"/>
      <c r="E18" s="27"/>
      <c r="F18" s="27"/>
      <c r="G18" s="27"/>
      <c r="H18" s="27"/>
      <c r="I18" s="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11" sqref="F11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28" t="s">
        <v>196</v>
      </c>
      <c r="B1" s="128"/>
      <c r="C1" s="128"/>
      <c r="D1" s="128"/>
      <c r="E1" s="128"/>
      <c r="F1" s="128"/>
      <c r="G1" s="128"/>
      <c r="H1" s="128"/>
      <c r="I1" s="128"/>
    </row>
    <row r="2" spans="1:9" ht="25.5" x14ac:dyDescent="0.15">
      <c r="A2" s="129" t="s">
        <v>21</v>
      </c>
      <c r="B2" s="129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157</v>
      </c>
      <c r="B4" s="61" t="s">
        <v>140</v>
      </c>
      <c r="C4" s="18" t="s">
        <v>22</v>
      </c>
      <c r="D4" s="21">
        <v>2112000</v>
      </c>
      <c r="E4" s="21"/>
      <c r="F4" s="21">
        <f>176000*4</f>
        <v>704000</v>
      </c>
      <c r="G4" s="21"/>
      <c r="H4" s="21">
        <f>SUM(E4:G4)</f>
        <v>704000</v>
      </c>
      <c r="I4" s="103" t="s">
        <v>174</v>
      </c>
    </row>
    <row r="5" spans="1:9" ht="30" customHeight="1" x14ac:dyDescent="0.15">
      <c r="A5" s="4" t="s">
        <v>157</v>
      </c>
      <c r="B5" s="61" t="s">
        <v>141</v>
      </c>
      <c r="C5" s="34" t="s">
        <v>23</v>
      </c>
      <c r="D5" s="32">
        <v>2508000</v>
      </c>
      <c r="E5" s="21"/>
      <c r="F5" s="21">
        <f>209000*4</f>
        <v>836000</v>
      </c>
      <c r="G5" s="21"/>
      <c r="H5" s="21">
        <f t="shared" ref="H5:H18" si="0">SUM(E5:G5)</f>
        <v>836000</v>
      </c>
      <c r="I5" s="103" t="s">
        <v>174</v>
      </c>
    </row>
    <row r="6" spans="1:9" ht="30" customHeight="1" x14ac:dyDescent="0.15">
      <c r="A6" s="4" t="s">
        <v>157</v>
      </c>
      <c r="B6" s="56" t="s">
        <v>145</v>
      </c>
      <c r="C6" s="34" t="s">
        <v>28</v>
      </c>
      <c r="D6" s="32">
        <v>6600000</v>
      </c>
      <c r="E6" s="21"/>
      <c r="F6" s="21">
        <f>550000*4</f>
        <v>2200000</v>
      </c>
      <c r="G6" s="21"/>
      <c r="H6" s="21">
        <f t="shared" si="0"/>
        <v>2200000</v>
      </c>
      <c r="I6" s="103" t="s">
        <v>174</v>
      </c>
    </row>
    <row r="7" spans="1:9" ht="30" customHeight="1" x14ac:dyDescent="0.15">
      <c r="A7" s="4" t="s">
        <v>157</v>
      </c>
      <c r="B7" s="54" t="s">
        <v>147</v>
      </c>
      <c r="C7" s="8" t="s">
        <v>24</v>
      </c>
      <c r="D7" s="32">
        <v>3240000</v>
      </c>
      <c r="E7" s="21"/>
      <c r="F7" s="21">
        <f>270000*4</f>
        <v>1080000</v>
      </c>
      <c r="G7" s="21"/>
      <c r="H7" s="21">
        <f t="shared" si="0"/>
        <v>1080000</v>
      </c>
      <c r="I7" s="103" t="s">
        <v>174</v>
      </c>
    </row>
    <row r="8" spans="1:9" ht="30" customHeight="1" x14ac:dyDescent="0.15">
      <c r="A8" s="4" t="s">
        <v>157</v>
      </c>
      <c r="B8" s="56" t="s">
        <v>164</v>
      </c>
      <c r="C8" s="8" t="s">
        <v>24</v>
      </c>
      <c r="D8" s="32">
        <v>1620000</v>
      </c>
      <c r="E8" s="21"/>
      <c r="F8" s="21">
        <f>135000*4</f>
        <v>540000</v>
      </c>
      <c r="G8" s="21"/>
      <c r="H8" s="21">
        <f t="shared" si="0"/>
        <v>540000</v>
      </c>
      <c r="I8" s="103" t="s">
        <v>174</v>
      </c>
    </row>
    <row r="9" spans="1:9" ht="30" customHeight="1" x14ac:dyDescent="0.15">
      <c r="A9" s="4" t="s">
        <v>155</v>
      </c>
      <c r="B9" s="56" t="s">
        <v>162</v>
      </c>
      <c r="C9" s="8" t="s">
        <v>163</v>
      </c>
      <c r="D9" s="32">
        <v>41210400</v>
      </c>
      <c r="E9" s="21"/>
      <c r="F9" s="21">
        <f>2756280+463840</f>
        <v>3220120</v>
      </c>
      <c r="G9" s="21"/>
      <c r="H9" s="21">
        <f t="shared" si="0"/>
        <v>3220120</v>
      </c>
      <c r="I9" s="103" t="s">
        <v>166</v>
      </c>
    </row>
    <row r="10" spans="1:9" ht="30" customHeight="1" x14ac:dyDescent="0.15">
      <c r="A10" s="4" t="s">
        <v>157</v>
      </c>
      <c r="B10" s="54" t="s">
        <v>143</v>
      </c>
      <c r="C10" s="18" t="s">
        <v>27</v>
      </c>
      <c r="D10" s="21">
        <v>2520000</v>
      </c>
      <c r="E10" s="21"/>
      <c r="F10" s="21">
        <f>210000*4</f>
        <v>840000</v>
      </c>
      <c r="G10" s="21"/>
      <c r="H10" s="21">
        <f t="shared" si="0"/>
        <v>840000</v>
      </c>
      <c r="I10" s="103" t="s">
        <v>174</v>
      </c>
    </row>
    <row r="11" spans="1:9" ht="32.25" customHeight="1" x14ac:dyDescent="0.15">
      <c r="A11" s="4" t="s">
        <v>157</v>
      </c>
      <c r="B11" s="113" t="s">
        <v>153</v>
      </c>
      <c r="C11" s="34" t="s">
        <v>149</v>
      </c>
      <c r="D11" s="32">
        <v>11391480</v>
      </c>
      <c r="E11" s="21"/>
      <c r="F11" s="21">
        <f>949290*4</f>
        <v>3797160</v>
      </c>
      <c r="G11" s="21"/>
      <c r="H11" s="21">
        <f t="shared" si="0"/>
        <v>3797160</v>
      </c>
      <c r="I11" s="103" t="s">
        <v>174</v>
      </c>
    </row>
    <row r="12" spans="1:9" ht="30" customHeight="1" x14ac:dyDescent="0.15">
      <c r="A12" s="4" t="s">
        <v>157</v>
      </c>
      <c r="B12" s="56" t="s">
        <v>154</v>
      </c>
      <c r="C12" s="34" t="s">
        <v>104</v>
      </c>
      <c r="D12" s="32">
        <v>765600</v>
      </c>
      <c r="E12" s="21"/>
      <c r="F12" s="21">
        <f>63800*4</f>
        <v>255200</v>
      </c>
      <c r="G12" s="21"/>
      <c r="H12" s="21">
        <f t="shared" si="0"/>
        <v>255200</v>
      </c>
      <c r="I12" s="103" t="s">
        <v>174</v>
      </c>
    </row>
    <row r="13" spans="1:9" ht="30" customHeight="1" x14ac:dyDescent="0.15">
      <c r="A13" s="4" t="s">
        <v>155</v>
      </c>
      <c r="B13" s="54" t="s">
        <v>137</v>
      </c>
      <c r="C13" s="18" t="s">
        <v>103</v>
      </c>
      <c r="D13" s="21">
        <v>140000000</v>
      </c>
      <c r="E13" s="21"/>
      <c r="F13" s="21">
        <f>11439320+10968740+9923850+9888180</f>
        <v>42220090</v>
      </c>
      <c r="G13" s="21"/>
      <c r="H13" s="21">
        <f t="shared" si="0"/>
        <v>42220090</v>
      </c>
      <c r="I13" s="103" t="s">
        <v>174</v>
      </c>
    </row>
    <row r="14" spans="1:9" ht="30" customHeight="1" x14ac:dyDescent="0.15">
      <c r="A14" s="4" t="s">
        <v>156</v>
      </c>
      <c r="B14" s="54" t="s">
        <v>136</v>
      </c>
      <c r="C14" s="18" t="s">
        <v>139</v>
      </c>
      <c r="D14" s="21">
        <v>788730000</v>
      </c>
      <c r="E14" s="21"/>
      <c r="F14" s="21">
        <f>58936070+55688980+47354750+46668480</f>
        <v>208648280</v>
      </c>
      <c r="G14" s="21"/>
      <c r="H14" s="21">
        <f t="shared" si="0"/>
        <v>208648280</v>
      </c>
      <c r="I14" s="103" t="s">
        <v>174</v>
      </c>
    </row>
    <row r="15" spans="1:9" ht="30" customHeight="1" x14ac:dyDescent="0.15">
      <c r="A15" s="4" t="s">
        <v>157</v>
      </c>
      <c r="B15" s="54" t="s">
        <v>151</v>
      </c>
      <c r="C15" s="34" t="s">
        <v>152</v>
      </c>
      <c r="D15" s="32">
        <v>19888000</v>
      </c>
      <c r="E15" s="21"/>
      <c r="F15" s="21">
        <f>1320000+264000</f>
        <v>1584000</v>
      </c>
      <c r="G15" s="21"/>
      <c r="H15" s="21">
        <f t="shared" si="0"/>
        <v>1584000</v>
      </c>
      <c r="I15" s="103" t="s">
        <v>167</v>
      </c>
    </row>
    <row r="16" spans="1:9" ht="30" customHeight="1" x14ac:dyDescent="0.15">
      <c r="A16" s="4" t="s">
        <v>157</v>
      </c>
      <c r="B16" s="54" t="s">
        <v>150</v>
      </c>
      <c r="C16" s="34" t="s">
        <v>165</v>
      </c>
      <c r="D16" s="32">
        <v>2560000</v>
      </c>
      <c r="E16" s="21"/>
      <c r="F16" s="21">
        <f>170000+370000</f>
        <v>540000</v>
      </c>
      <c r="G16" s="21"/>
      <c r="H16" s="21">
        <f t="shared" si="0"/>
        <v>540000</v>
      </c>
      <c r="I16" s="4" t="s">
        <v>173</v>
      </c>
    </row>
    <row r="17" spans="1:9" ht="30" customHeight="1" x14ac:dyDescent="0.15">
      <c r="A17" s="4" t="s">
        <v>19</v>
      </c>
      <c r="B17" s="102" t="s">
        <v>178</v>
      </c>
      <c r="C17" s="34" t="s">
        <v>198</v>
      </c>
      <c r="D17" s="32">
        <v>1050000</v>
      </c>
      <c r="E17" s="33"/>
      <c r="F17" s="21"/>
      <c r="G17" s="21">
        <v>1050000</v>
      </c>
      <c r="H17" s="21">
        <f t="shared" si="0"/>
        <v>1050000</v>
      </c>
      <c r="I17" s="4"/>
    </row>
    <row r="18" spans="1:9" ht="30" customHeight="1" x14ac:dyDescent="0.15">
      <c r="A18" s="4" t="s">
        <v>19</v>
      </c>
      <c r="B18" s="102" t="s">
        <v>201</v>
      </c>
      <c r="C18" s="34" t="s">
        <v>171</v>
      </c>
      <c r="D18" s="32">
        <v>4750000</v>
      </c>
      <c r="E18" s="21"/>
      <c r="F18" s="21"/>
      <c r="G18" s="32">
        <v>4750000</v>
      </c>
      <c r="H18" s="21">
        <f t="shared" si="0"/>
        <v>4750000</v>
      </c>
      <c r="I18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5 H4:H7 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5" sqref="F1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5.1" customHeight="1" x14ac:dyDescent="0.15">
      <c r="A1" s="124" t="s">
        <v>199</v>
      </c>
      <c r="B1" s="124"/>
      <c r="C1" s="124"/>
      <c r="D1" s="124"/>
      <c r="E1" s="124"/>
    </row>
    <row r="2" spans="1:6" ht="26.25" thickBot="1" x14ac:dyDescent="0.2">
      <c r="A2" s="3" t="s">
        <v>43</v>
      </c>
      <c r="B2" s="3"/>
      <c r="C2" s="59"/>
      <c r="D2" s="59"/>
      <c r="E2" s="55" t="s">
        <v>42</v>
      </c>
    </row>
    <row r="3" spans="1:6" ht="21" customHeight="1" thickTop="1" x14ac:dyDescent="0.15">
      <c r="A3" s="130" t="s">
        <v>41</v>
      </c>
      <c r="B3" s="116" t="s">
        <v>40</v>
      </c>
      <c r="C3" s="133" t="s">
        <v>168</v>
      </c>
      <c r="D3" s="134"/>
      <c r="E3" s="135"/>
    </row>
    <row r="4" spans="1:6" ht="21" customHeight="1" x14ac:dyDescent="0.15">
      <c r="A4" s="131"/>
      <c r="B4" s="114" t="s">
        <v>39</v>
      </c>
      <c r="C4" s="62">
        <v>1150000</v>
      </c>
      <c r="D4" s="114" t="s">
        <v>38</v>
      </c>
      <c r="E4" s="64">
        <v>1050000</v>
      </c>
    </row>
    <row r="5" spans="1:6" ht="21" customHeight="1" x14ac:dyDescent="0.15">
      <c r="A5" s="131"/>
      <c r="B5" s="114" t="s">
        <v>37</v>
      </c>
      <c r="C5" s="63">
        <f>E5/C4</f>
        <v>0.91304347826086951</v>
      </c>
      <c r="D5" s="114" t="s">
        <v>36</v>
      </c>
      <c r="E5" s="64">
        <v>1050000</v>
      </c>
    </row>
    <row r="6" spans="1:6" ht="21" customHeight="1" x14ac:dyDescent="0.15">
      <c r="A6" s="131"/>
      <c r="B6" s="114" t="s">
        <v>35</v>
      </c>
      <c r="C6" s="78" t="s">
        <v>179</v>
      </c>
      <c r="D6" s="114" t="s">
        <v>158</v>
      </c>
      <c r="E6" s="117" t="s">
        <v>179</v>
      </c>
      <c r="F6" s="35" t="s">
        <v>105</v>
      </c>
    </row>
    <row r="7" spans="1:6" ht="21" customHeight="1" x14ac:dyDescent="0.15">
      <c r="A7" s="131"/>
      <c r="B7" s="114" t="s">
        <v>34</v>
      </c>
      <c r="C7" s="58" t="s">
        <v>33</v>
      </c>
      <c r="D7" s="114" t="s">
        <v>160</v>
      </c>
      <c r="E7" s="117" t="s">
        <v>180</v>
      </c>
    </row>
    <row r="8" spans="1:6" ht="21" customHeight="1" x14ac:dyDescent="0.15">
      <c r="A8" s="131"/>
      <c r="B8" s="114" t="s">
        <v>32</v>
      </c>
      <c r="C8" s="58" t="s">
        <v>44</v>
      </c>
      <c r="D8" s="114" t="s">
        <v>31</v>
      </c>
      <c r="E8" s="65" t="s">
        <v>198</v>
      </c>
    </row>
    <row r="9" spans="1:6" ht="21" customHeight="1" thickBot="1" x14ac:dyDescent="0.2">
      <c r="A9" s="132"/>
      <c r="B9" s="115" t="s">
        <v>30</v>
      </c>
      <c r="C9" s="57" t="s">
        <v>29</v>
      </c>
      <c r="D9" s="115" t="s">
        <v>159</v>
      </c>
      <c r="E9" s="101" t="s">
        <v>183</v>
      </c>
    </row>
    <row r="10" spans="1:6" ht="21" customHeight="1" thickTop="1" x14ac:dyDescent="0.15">
      <c r="A10" s="130" t="s">
        <v>41</v>
      </c>
      <c r="B10" s="116" t="s">
        <v>40</v>
      </c>
      <c r="C10" s="133" t="s">
        <v>184</v>
      </c>
      <c r="D10" s="134"/>
      <c r="E10" s="135"/>
    </row>
    <row r="11" spans="1:6" ht="21" customHeight="1" x14ac:dyDescent="0.15">
      <c r="A11" s="131"/>
      <c r="B11" s="114" t="s">
        <v>39</v>
      </c>
      <c r="C11" s="62">
        <v>7700000</v>
      </c>
      <c r="D11" s="114" t="s">
        <v>38</v>
      </c>
      <c r="E11" s="64">
        <v>7469000</v>
      </c>
    </row>
    <row r="12" spans="1:6" ht="21" customHeight="1" x14ac:dyDescent="0.15">
      <c r="A12" s="131"/>
      <c r="B12" s="114" t="s">
        <v>37</v>
      </c>
      <c r="C12" s="63">
        <f>E12/C11</f>
        <v>0.97</v>
      </c>
      <c r="D12" s="114" t="s">
        <v>36</v>
      </c>
      <c r="E12" s="64">
        <v>7469000</v>
      </c>
    </row>
    <row r="13" spans="1:6" ht="21" customHeight="1" x14ac:dyDescent="0.15">
      <c r="A13" s="131"/>
      <c r="B13" s="114" t="s">
        <v>35</v>
      </c>
      <c r="C13" s="78" t="s">
        <v>185</v>
      </c>
      <c r="D13" s="114" t="s">
        <v>158</v>
      </c>
      <c r="E13" s="117" t="s">
        <v>185</v>
      </c>
      <c r="F13" s="35" t="s">
        <v>105</v>
      </c>
    </row>
    <row r="14" spans="1:6" ht="21" customHeight="1" x14ac:dyDescent="0.15">
      <c r="A14" s="131"/>
      <c r="B14" s="114" t="s">
        <v>34</v>
      </c>
      <c r="C14" s="58" t="s">
        <v>33</v>
      </c>
      <c r="D14" s="114" t="s">
        <v>160</v>
      </c>
      <c r="E14" s="117" t="s">
        <v>186</v>
      </c>
    </row>
    <row r="15" spans="1:6" ht="21" customHeight="1" x14ac:dyDescent="0.15">
      <c r="A15" s="131"/>
      <c r="B15" s="114" t="s">
        <v>32</v>
      </c>
      <c r="C15" s="58" t="s">
        <v>44</v>
      </c>
      <c r="D15" s="114" t="s">
        <v>31</v>
      </c>
      <c r="E15" s="65" t="s">
        <v>188</v>
      </c>
    </row>
    <row r="16" spans="1:6" ht="21" customHeight="1" thickBot="1" x14ac:dyDescent="0.2">
      <c r="A16" s="132"/>
      <c r="B16" s="115" t="s">
        <v>30</v>
      </c>
      <c r="C16" s="57" t="s">
        <v>29</v>
      </c>
      <c r="D16" s="115" t="s">
        <v>159</v>
      </c>
      <c r="E16" s="101" t="s">
        <v>195</v>
      </c>
    </row>
    <row r="17" ht="14.25" thickTop="1" x14ac:dyDescent="0.15"/>
  </sheetData>
  <mergeCells count="5"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14" sqref="D14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35.1" customHeight="1" x14ac:dyDescent="0.15">
      <c r="A1" s="124" t="s">
        <v>200</v>
      </c>
      <c r="B1" s="124"/>
      <c r="C1" s="124"/>
      <c r="D1" s="124"/>
      <c r="E1" s="124"/>
      <c r="F1" s="124"/>
    </row>
    <row r="2" spans="1:6" ht="26.25" thickBot="1" x14ac:dyDescent="0.2">
      <c r="A2" s="3" t="s">
        <v>46</v>
      </c>
      <c r="B2" s="75"/>
      <c r="C2" s="74"/>
      <c r="D2" s="74"/>
      <c r="E2" s="59"/>
      <c r="F2" s="73" t="s">
        <v>60</v>
      </c>
    </row>
    <row r="3" spans="1:6" ht="25.5" customHeight="1" thickTop="1" x14ac:dyDescent="0.15">
      <c r="A3" s="70" t="s">
        <v>59</v>
      </c>
      <c r="B3" s="139" t="s">
        <v>189</v>
      </c>
      <c r="C3" s="140"/>
      <c r="D3" s="140"/>
      <c r="E3" s="140"/>
      <c r="F3" s="141"/>
    </row>
    <row r="4" spans="1:6" ht="25.5" customHeight="1" x14ac:dyDescent="0.15">
      <c r="A4" s="142" t="s">
        <v>58</v>
      </c>
      <c r="B4" s="143" t="s">
        <v>35</v>
      </c>
      <c r="C4" s="143" t="s">
        <v>161</v>
      </c>
      <c r="D4" s="67" t="s">
        <v>57</v>
      </c>
      <c r="E4" s="67" t="s">
        <v>36</v>
      </c>
      <c r="F4" s="69" t="s">
        <v>56</v>
      </c>
    </row>
    <row r="5" spans="1:6" ht="25.5" customHeight="1" x14ac:dyDescent="0.15">
      <c r="A5" s="142"/>
      <c r="B5" s="144"/>
      <c r="C5" s="145"/>
      <c r="D5" s="67" t="s">
        <v>55</v>
      </c>
      <c r="E5" s="67" t="s">
        <v>54</v>
      </c>
      <c r="F5" s="69" t="s">
        <v>53</v>
      </c>
    </row>
    <row r="6" spans="1:6" ht="39" customHeight="1" x14ac:dyDescent="0.15">
      <c r="A6" s="142"/>
      <c r="B6" s="78" t="s">
        <v>179</v>
      </c>
      <c r="C6" s="72" t="s">
        <v>190</v>
      </c>
      <c r="D6" s="62">
        <v>1150000</v>
      </c>
      <c r="E6" s="76">
        <v>1050000</v>
      </c>
      <c r="F6" s="68">
        <f>E6/D6</f>
        <v>0.91304347826086951</v>
      </c>
    </row>
    <row r="7" spans="1:6" ht="25.5" customHeight="1" x14ac:dyDescent="0.15">
      <c r="A7" s="142" t="s">
        <v>31</v>
      </c>
      <c r="B7" s="67" t="s">
        <v>52</v>
      </c>
      <c r="C7" s="100" t="s">
        <v>51</v>
      </c>
      <c r="D7" s="146" t="s">
        <v>50</v>
      </c>
      <c r="E7" s="147"/>
      <c r="F7" s="148"/>
    </row>
    <row r="8" spans="1:6" ht="25.5" customHeight="1" x14ac:dyDescent="0.15">
      <c r="A8" s="142"/>
      <c r="B8" s="71" t="s">
        <v>181</v>
      </c>
      <c r="C8" s="77" t="s">
        <v>191</v>
      </c>
      <c r="D8" s="106" t="s">
        <v>182</v>
      </c>
      <c r="E8" s="104"/>
      <c r="F8" s="105"/>
    </row>
    <row r="9" spans="1:6" ht="25.5" customHeight="1" x14ac:dyDescent="0.15">
      <c r="A9" s="99" t="s">
        <v>49</v>
      </c>
      <c r="B9" s="149" t="s">
        <v>48</v>
      </c>
      <c r="C9" s="150"/>
      <c r="D9" s="150"/>
      <c r="E9" s="150"/>
      <c r="F9" s="151"/>
    </row>
    <row r="10" spans="1:6" ht="25.5" customHeight="1" x14ac:dyDescent="0.15">
      <c r="A10" s="99" t="s">
        <v>47</v>
      </c>
      <c r="B10" s="149" t="s">
        <v>19</v>
      </c>
      <c r="C10" s="150"/>
      <c r="D10" s="150"/>
      <c r="E10" s="150"/>
      <c r="F10" s="151"/>
    </row>
    <row r="11" spans="1:6" ht="25.5" customHeight="1" thickBot="1" x14ac:dyDescent="0.2">
      <c r="A11" s="66" t="s">
        <v>45</v>
      </c>
      <c r="B11" s="136"/>
      <c r="C11" s="137"/>
      <c r="D11" s="137"/>
      <c r="E11" s="137"/>
      <c r="F11" s="138"/>
    </row>
    <row r="12" spans="1:6" ht="25.5" customHeight="1" thickTop="1" x14ac:dyDescent="0.15">
      <c r="A12" s="70" t="s">
        <v>59</v>
      </c>
      <c r="B12" s="139" t="s">
        <v>184</v>
      </c>
      <c r="C12" s="140"/>
      <c r="D12" s="140"/>
      <c r="E12" s="140"/>
      <c r="F12" s="141"/>
    </row>
    <row r="13" spans="1:6" ht="25.5" customHeight="1" x14ac:dyDescent="0.15">
      <c r="A13" s="142" t="s">
        <v>58</v>
      </c>
      <c r="B13" s="143" t="s">
        <v>35</v>
      </c>
      <c r="C13" s="143" t="s">
        <v>161</v>
      </c>
      <c r="D13" s="67" t="s">
        <v>57</v>
      </c>
      <c r="E13" s="67" t="s">
        <v>36</v>
      </c>
      <c r="F13" s="69" t="s">
        <v>56</v>
      </c>
    </row>
    <row r="14" spans="1:6" ht="25.5" customHeight="1" x14ac:dyDescent="0.15">
      <c r="A14" s="142"/>
      <c r="B14" s="144"/>
      <c r="C14" s="145"/>
      <c r="D14" s="67" t="s">
        <v>55</v>
      </c>
      <c r="E14" s="67" t="s">
        <v>54</v>
      </c>
      <c r="F14" s="69" t="s">
        <v>53</v>
      </c>
    </row>
    <row r="15" spans="1:6" ht="39" customHeight="1" x14ac:dyDescent="0.15">
      <c r="A15" s="142"/>
      <c r="B15" s="78" t="s">
        <v>185</v>
      </c>
      <c r="C15" s="72" t="s">
        <v>192</v>
      </c>
      <c r="D15" s="62">
        <v>7700000</v>
      </c>
      <c r="E15" s="76">
        <v>7469000</v>
      </c>
      <c r="F15" s="68">
        <f>E15/D15</f>
        <v>0.97</v>
      </c>
    </row>
    <row r="16" spans="1:6" ht="25.5" customHeight="1" x14ac:dyDescent="0.15">
      <c r="A16" s="142" t="s">
        <v>31</v>
      </c>
      <c r="B16" s="67" t="s">
        <v>52</v>
      </c>
      <c r="C16" s="119" t="s">
        <v>51</v>
      </c>
      <c r="D16" s="146" t="s">
        <v>50</v>
      </c>
      <c r="E16" s="147"/>
      <c r="F16" s="148"/>
    </row>
    <row r="17" spans="1:6" ht="25.5" customHeight="1" x14ac:dyDescent="0.15">
      <c r="A17" s="142"/>
      <c r="B17" s="71" t="s">
        <v>187</v>
      </c>
      <c r="C17" s="77" t="s">
        <v>193</v>
      </c>
      <c r="D17" s="106" t="s">
        <v>194</v>
      </c>
      <c r="E17" s="104"/>
      <c r="F17" s="105"/>
    </row>
    <row r="18" spans="1:6" ht="25.5" customHeight="1" x14ac:dyDescent="0.15">
      <c r="A18" s="118" t="s">
        <v>49</v>
      </c>
      <c r="B18" s="149" t="s">
        <v>48</v>
      </c>
      <c r="C18" s="150"/>
      <c r="D18" s="150"/>
      <c r="E18" s="150"/>
      <c r="F18" s="151"/>
    </row>
    <row r="19" spans="1:6" ht="25.5" customHeight="1" x14ac:dyDescent="0.15">
      <c r="A19" s="118" t="s">
        <v>47</v>
      </c>
      <c r="B19" s="149" t="s">
        <v>19</v>
      </c>
      <c r="C19" s="150"/>
      <c r="D19" s="150"/>
      <c r="E19" s="150"/>
      <c r="F19" s="151"/>
    </row>
    <row r="20" spans="1:6" ht="25.5" customHeight="1" thickBot="1" x14ac:dyDescent="0.2">
      <c r="A20" s="66" t="s">
        <v>45</v>
      </c>
      <c r="B20" s="136"/>
      <c r="C20" s="137"/>
      <c r="D20" s="137"/>
      <c r="E20" s="137"/>
      <c r="F20" s="138"/>
    </row>
    <row r="21" spans="1:6" ht="14.25" thickTop="1" x14ac:dyDescent="0.15"/>
  </sheetData>
  <mergeCells count="19"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2020-06-11T00:25:39Z</dcterms:modified>
</cp:coreProperties>
</file>