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승희문서\1. 계약관련\2. 계약현황 공개 및 발주계획 등\2021. 5월 계약정보공개(2021.05\"/>
    </mc:Choice>
  </mc:AlternateContent>
  <bookViews>
    <workbookView xWindow="-15" yWindow="-15" windowWidth="15000" windowHeight="1270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계약현황공개!$A$2:$S$2</definedName>
    <definedName name="_xlnm._FilterDatabase" localSheetId="6" hidden="1">대금지급현황!$A$3:$K$3</definedName>
    <definedName name="_xlnm._FilterDatabase" localSheetId="1" hidden="1">용역발주계획!$A$3:$L$7</definedName>
    <definedName name="_xlnm._FilterDatabase" localSheetId="5" hidden="1">준공검사현황!$A$3:$M$3</definedName>
  </definedNames>
  <calcPr calcId="162913"/>
</workbook>
</file>

<file path=xl/calcChain.xml><?xml version="1.0" encoding="utf-8"?>
<calcChain xmlns="http://schemas.openxmlformats.org/spreadsheetml/2006/main">
  <c r="H45" i="6" l="1"/>
  <c r="K45" i="6" s="1"/>
  <c r="K31" i="6" l="1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2" i="6"/>
  <c r="K33" i="6"/>
  <c r="K34" i="6"/>
  <c r="K35" i="6"/>
  <c r="K36" i="6"/>
  <c r="H26" i="6"/>
  <c r="F18" i="6"/>
  <c r="F17" i="6"/>
  <c r="F16" i="6"/>
  <c r="F15" i="6"/>
  <c r="F13" i="6"/>
  <c r="F12" i="6"/>
  <c r="F11" i="6"/>
  <c r="F10" i="6"/>
  <c r="F9" i="6"/>
  <c r="F8" i="6"/>
  <c r="F7" i="6"/>
  <c r="F6" i="6"/>
  <c r="F5" i="6"/>
  <c r="F4" i="6"/>
  <c r="H50" i="6" l="1"/>
  <c r="K50" i="6" s="1"/>
  <c r="H51" i="6"/>
  <c r="K51" i="6" s="1"/>
  <c r="H52" i="6"/>
  <c r="K52" i="6" s="1"/>
  <c r="H53" i="6"/>
  <c r="K53" i="6" s="1"/>
  <c r="H54" i="6"/>
  <c r="K54" i="6" s="1"/>
  <c r="H55" i="6"/>
  <c r="K55" i="6" s="1"/>
  <c r="H42" i="6"/>
  <c r="K42" i="6" s="1"/>
  <c r="H43" i="6"/>
  <c r="K43" i="6" s="1"/>
  <c r="H44" i="6"/>
  <c r="K44" i="6" s="1"/>
  <c r="H46" i="6"/>
  <c r="K46" i="6" s="1"/>
  <c r="H47" i="6"/>
  <c r="K47" i="6" s="1"/>
  <c r="H48" i="6"/>
  <c r="K48" i="6" s="1"/>
  <c r="H49" i="6"/>
  <c r="K49" i="6" s="1"/>
  <c r="E40" i="6"/>
  <c r="E38" i="6"/>
  <c r="E39" i="6"/>
  <c r="F22" i="6" l="1"/>
  <c r="H8" i="18" l="1"/>
  <c r="H28" i="6" l="1"/>
  <c r="H29" i="6"/>
  <c r="H30" i="6"/>
  <c r="H31" i="6"/>
  <c r="H32" i="6"/>
  <c r="H33" i="6"/>
  <c r="H34" i="6"/>
  <c r="H35" i="6"/>
  <c r="H36" i="6"/>
  <c r="H37" i="6"/>
  <c r="K37" i="6" s="1"/>
  <c r="H38" i="6"/>
  <c r="K38" i="6" s="1"/>
  <c r="H39" i="6"/>
  <c r="K39" i="6" s="1"/>
  <c r="H40" i="6"/>
  <c r="K40" i="6" s="1"/>
  <c r="H41" i="6"/>
  <c r="K41" i="6" s="1"/>
  <c r="H25" i="6" l="1"/>
  <c r="H24" i="6"/>
  <c r="H23" i="6"/>
  <c r="H22" i="6"/>
  <c r="H21" i="6"/>
  <c r="H20" i="6"/>
  <c r="H19" i="6"/>
  <c r="H18" i="6" l="1"/>
  <c r="H17" i="6"/>
  <c r="H27" i="6" l="1"/>
  <c r="H16" i="6"/>
  <c r="H15" i="6"/>
  <c r="H14" i="6"/>
  <c r="H4" i="6"/>
  <c r="K4" i="6" s="1"/>
  <c r="H5" i="6"/>
  <c r="H6" i="6"/>
  <c r="H7" i="6"/>
  <c r="H8" i="6"/>
  <c r="H9" i="6"/>
  <c r="H10" i="6"/>
  <c r="H11" i="6"/>
  <c r="H12" i="6"/>
  <c r="H13" i="6"/>
  <c r="M9" i="4"/>
  <c r="M8" i="4"/>
  <c r="P7" i="4"/>
  <c r="M7" i="4"/>
  <c r="P6" i="4"/>
  <c r="M6" i="4"/>
  <c r="P5" i="4"/>
  <c r="M5" i="4"/>
  <c r="P4" i="4"/>
  <c r="M4" i="4"/>
  <c r="M18" i="4" l="1"/>
  <c r="P18" i="4"/>
  <c r="M19" i="4"/>
  <c r="P19" i="4"/>
  <c r="M20" i="4"/>
  <c r="P20" i="4"/>
  <c r="M10" i="4" l="1"/>
  <c r="M11" i="4"/>
  <c r="M14" i="4"/>
  <c r="M15" i="4"/>
  <c r="M16" i="4"/>
  <c r="M17" i="4"/>
  <c r="P10" i="4"/>
  <c r="P11" i="4"/>
  <c r="P14" i="4"/>
  <c r="P15" i="4"/>
  <c r="P16" i="4"/>
  <c r="P17" i="4"/>
  <c r="M13" i="4"/>
  <c r="M12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<sst xmlns="http://schemas.openxmlformats.org/spreadsheetml/2006/main" count="1313" uniqueCount="410">
  <si>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</si>
  <si>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</si>
  <si>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</si>
  <si>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</si>
  <si>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</si>
  <si>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</si>
  <si>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</si>
  <si>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</si>
  <si>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</si>
  <si>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</si>
  <si>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</si>
  <si>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</si>
  <si>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</si>
  <si>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</si>
  <si>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</si>
  <si>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</si>
  <si>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</si>
  <si>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</si>
  <si>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</si>
  <si>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계약현황공개</t>
    <phoneticPr fontId="2" type="noConversion"/>
  </si>
  <si>
    <t>수의계약현황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</si>
  <si>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</si>
  <si>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</si>
  <si>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</si>
  <si>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</si>
  <si>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</si>
  <si>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</si>
  <si>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</si>
  <si>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</si>
  <si>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</si>
  <si>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</si>
  <si>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</si>
  <si>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</si>
  <si>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</si>
  <si>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</si>
  <si>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</si>
  <si>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</si>
  <si>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</si>
  <si>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</si>
  <si>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</si>
  <si>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</si>
  <si>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2" type="noConversion"/>
  </si>
  <si>
    <t>대표자</t>
    <phoneticPr fontId="2" type="noConversion"/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</si>
  <si>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</si>
  <si>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</si>
  <si>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</si>
  <si>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</si>
  <si>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</si>
  <si>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계약현황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</si>
  <si>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</si>
  <si>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</si>
  <si>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</si>
  <si>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</si>
  <si>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</si>
  <si>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</si>
  <si>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</si>
  <si>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</si>
  <si>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</si>
  <si>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</si>
  <si>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</si>
  <si>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</si>
  <si>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</si>
  <si>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</si>
  <si>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</si>
  <si>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</si>
  <si>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</si>
  <si>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</si>
  <si>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</si>
  <si>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</si>
  <si>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</si>
  <si>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</si>
  <si>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</si>
  <si>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</si>
  <si>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</si>
  <si>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</si>
  <si>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</si>
  <si>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</si>
  <si>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계약기간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</si>
  <si>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</si>
  <si>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</si>
  <si>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</si>
  <si>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</si>
  <si>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</si>
  <si>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</si>
  <si>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계약부서(감독원)</t>
    <phoneticPr fontId="2" type="noConversion"/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</si>
  <si>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</si>
  <si>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</si>
  <si>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</si>
  <si>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</si>
  <si>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</si>
  <si>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</si>
  <si>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</si>
  <si>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</si>
  <si>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</si>
  <si>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</si>
  <si>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</si>
  <si>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전략경영본부</t>
  </si>
  <si>
    <t>전략경영본부</t>
    <phoneticPr fontId="2" type="noConversion"/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</si>
  <si>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</si>
  <si>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</si>
  <si>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</si>
  <si>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</si>
  <si>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</si>
  <si>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개인성과평가 운영 위탁용역</t>
  </si>
  <si>
    <t>수의계약</t>
  </si>
  <si>
    <t>수의총액</t>
  </si>
  <si>
    <t>언론 보도자료 분석 위탁용역</t>
  </si>
  <si>
    <t>계약방법</t>
    <phoneticPr fontId="2" type="noConversion"/>
  </si>
  <si>
    <t>-</t>
  </si>
  <si>
    <t>세부자문 서비스 용역</t>
  </si>
  <si>
    <t>장태수세무회계사무소</t>
  </si>
  <si>
    <t>신도종합서비스</t>
  </si>
  <si>
    <t>본부 서버 코로케이션(웹 방화벽) 신청(1차계약)</t>
  </si>
  <si>
    <t>㈜케이티</t>
  </si>
  <si>
    <t>2021년 실시간 통합 설문조사 플랫폼 서비스 신청</t>
  </si>
  <si>
    <t>후퍼㈜</t>
  </si>
  <si>
    <t>2021년 업무용 복합기 임차</t>
  </si>
  <si>
    <t>2021년 웹 메일 호스팅 운영</t>
  </si>
  <si>
    <t>㈜가비아</t>
  </si>
  <si>
    <t>2021년도 보건관리자 업무 위탁관리</t>
  </si>
  <si>
    <t>(사)대한산업안전협회 경인지역본부</t>
  </si>
  <si>
    <t>노무자문계약</t>
  </si>
  <si>
    <t>노무법인 로고스</t>
  </si>
  <si>
    <t>정보시스템 통합 유지관리 연장 계약</t>
  </si>
  <si>
    <t>㈜미소아이티</t>
  </si>
  <si>
    <t>법률자문계약</t>
  </si>
  <si>
    <t>경기남부법률사무소</t>
  </si>
  <si>
    <t>시설물 위탁운영(렌탈) 2차 계약</t>
  </si>
  <si>
    <t>에스케이매직㈜</t>
  </si>
  <si>
    <t>2021년도 안전관리자 업무 위탁관리</t>
  </si>
  <si>
    <t>(사)대한산업안전협회 성남지회</t>
  </si>
  <si>
    <t>2021년 성남시 청소년 빅데이터 플랫폼 운영</t>
  </si>
  <si>
    <t>㈜데이터드리븐</t>
  </si>
  <si>
    <t>물품</t>
  </si>
  <si>
    <t>용역</t>
  </si>
  <si>
    <t>계약건명</t>
  </si>
  <si>
    <t>계약일</t>
  </si>
  <si>
    <t>도급자상호</t>
  </si>
  <si>
    <t>사유</t>
  </si>
  <si>
    <t>낙찰율</t>
  </si>
  <si>
    <t>도급자주소</t>
  </si>
  <si>
    <t>계약건명</t>
    <phoneticPr fontId="32" type="noConversion"/>
  </si>
  <si>
    <t>계약일</t>
    <phoneticPr fontId="32" type="noConversion"/>
  </si>
  <si>
    <t>도급자상호</t>
    <phoneticPr fontId="32" type="noConversion"/>
  </si>
  <si>
    <t>사유</t>
    <phoneticPr fontId="32" type="noConversion"/>
  </si>
  <si>
    <t>계약요청부서</t>
    <phoneticPr fontId="32" type="noConversion"/>
  </si>
  <si>
    <t>예정가격</t>
    <phoneticPr fontId="32" type="noConversion"/>
  </si>
  <si>
    <t>계약금액</t>
    <phoneticPr fontId="32" type="noConversion"/>
  </si>
  <si>
    <t>낙찰율</t>
    <phoneticPr fontId="32" type="noConversion"/>
  </si>
  <si>
    <t>도급자주소</t>
    <phoneticPr fontId="32" type="noConversion"/>
  </si>
  <si>
    <t>경쟁방법</t>
  </si>
  <si>
    <t>계약
목적물</t>
  </si>
  <si>
    <t>감독원</t>
  </si>
  <si>
    <t>준공일</t>
  </si>
  <si>
    <t>전략경영본부 경영지원팀</t>
  </si>
  <si>
    <t>김충현</t>
  </si>
  <si>
    <t>031-729-9015</t>
  </si>
  <si>
    <t>휴대용 영상편집기 구입</t>
  </si>
  <si>
    <t>동영상 카메라 구입</t>
  </si>
  <si>
    <t>user</t>
  </si>
  <si>
    <t>전혜진</t>
  </si>
  <si>
    <t>031-729-9056</t>
  </si>
  <si>
    <t>그룹웨어 라이선스 구입</t>
  </si>
  <si>
    <t>식</t>
  </si>
  <si>
    <t>-이하빈칸-</t>
    <phoneticPr fontId="2" type="noConversion"/>
  </si>
  <si>
    <t>본부 인터넷망 사용 신청(2021~2023년)(1차계약)</t>
  </si>
  <si>
    <t>본부 인터넷전화 사용 신청(2021~2023년)(1차계약)</t>
  </si>
  <si>
    <t>전략경영본부 업무용 차량임차(대표이사 전용차량)</t>
  </si>
  <si>
    <t>㈜삼성통운</t>
  </si>
  <si>
    <t>㈜삼성통운</t>
    <phoneticPr fontId="2" type="noConversion"/>
  </si>
  <si>
    <t>2021.01.01.</t>
    <phoneticPr fontId="2" type="noConversion"/>
  </si>
  <si>
    <t>2020.11.01.~2021.10.31.</t>
    <phoneticPr fontId="2" type="noConversion"/>
  </si>
  <si>
    <t>㈜펄슨텔</t>
  </si>
  <si>
    <t>추정가격이 2천만원 이하인 물품의 제조·구매·용역 계약(제25조제1항제5호)</t>
  </si>
  <si>
    <t>2021년도 주요업무계획 청취자료 제작</t>
  </si>
  <si>
    <t>㈜프린트라인</t>
  </si>
  <si>
    <t>직원 복리후생 물품 구입</t>
  </si>
  <si>
    <t>직원 격려물품(김 세트) 구입</t>
  </si>
  <si>
    <t>(신)청아종합유통</t>
  </si>
  <si>
    <t>전략경영본부</t>
    <phoneticPr fontId="2" type="noConversion"/>
  </si>
  <si>
    <t>서버접근제어 솔루션 구입</t>
  </si>
  <si>
    <t>성남형교육지원단</t>
  </si>
  <si>
    <t>험멜스포츠</t>
    <phoneticPr fontId="2" type="noConversion"/>
  </si>
  <si>
    <t>준공</t>
    <phoneticPr fontId="2" type="noConversion"/>
  </si>
  <si>
    <t>준공</t>
    <phoneticPr fontId="2" type="noConversion"/>
  </si>
  <si>
    <t>2020년 재무회계결산 감사</t>
  </si>
  <si>
    <t>미래세무회계사무소</t>
  </si>
  <si>
    <t>2021.02.25.</t>
    <phoneticPr fontId="2" type="noConversion"/>
  </si>
  <si>
    <t>정보시스템 통합 유지관리 용역</t>
    <phoneticPr fontId="2" type="noConversion"/>
  </si>
  <si>
    <t>정보시스템 통합 유지관리 용역</t>
    <phoneticPr fontId="2" type="noConversion"/>
  </si>
  <si>
    <t>원격교육 훈련위탁계약</t>
  </si>
  <si>
    <t>제31회 개방형임기직, 일반직 및 제4회 공무직 채용 위탁 용역</t>
  </si>
  <si>
    <t>전략적 성과관리 교육 운영</t>
  </si>
  <si>
    <t>사업지원본부</t>
    <phoneticPr fontId="2" type="noConversion"/>
  </si>
  <si>
    <t>사업지원본부</t>
    <phoneticPr fontId="2" type="noConversion"/>
  </si>
  <si>
    <t>(사)대한산업안전협회</t>
  </si>
  <si>
    <t>인크루트㈜</t>
  </si>
  <si>
    <t>지방공기업평가원</t>
  </si>
  <si>
    <t>주식회사 커넥텀</t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</si>
  <si>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</si>
  <si>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 xml:space="preserve"> </t>
  </si>
  <si>
    <t>사업지원실</t>
  </si>
  <si>
    <t>계약기간</t>
    <phoneticPr fontId="32" type="noConversion"/>
  </si>
  <si>
    <t>대표자성명</t>
    <phoneticPr fontId="32" type="noConversion"/>
  </si>
  <si>
    <t>서울지방조달청</t>
  </si>
  <si>
    <t>2020년 성남시청소년재단 연차보고서 제작</t>
  </si>
  <si>
    <t>2021.03.22.</t>
    <phoneticPr fontId="2" type="noConversion"/>
  </si>
  <si>
    <t>성남시</t>
    <phoneticPr fontId="2" type="noConversion"/>
  </si>
  <si>
    <t>준공</t>
    <phoneticPr fontId="2" type="noConversion"/>
  </si>
  <si>
    <t>캐비닛구입</t>
  </si>
  <si>
    <t>직원채용 위탁 용역(변경계약)</t>
  </si>
  <si>
    <t>2021년(20년 실적) 경영평가 보고서 제작</t>
  </si>
  <si>
    <t>2021년 이슈페이퍼 전문가 컨설팅</t>
  </si>
  <si>
    <t>평화학교(초등/중등) 운영을 위한 워크북 제작</t>
  </si>
  <si>
    <t>정보시스템 통합유지관리 용역사업용 인터넷망 사용 신청</t>
  </si>
  <si>
    <t>2021년 MS 소프트웨어 구입(Microsoft 365)</t>
  </si>
  <si>
    <t>2021년 MS 소프트웨어 구입(MS GAS)</t>
  </si>
  <si>
    <t>2021년 한글 소프트웨어 구입</t>
  </si>
  <si>
    <t>2021년 보안프로그램 구입</t>
  </si>
  <si>
    <t>플러스디자인하우스</t>
  </si>
  <si>
    <t>비에이치에듀랩㈜</t>
  </si>
  <si>
    <t>조아트</t>
  </si>
  <si>
    <t>㈜한국인프라</t>
  </si>
  <si>
    <t>온디자인㈜</t>
  </si>
  <si>
    <t>2021.02.18.</t>
  </si>
  <si>
    <t>준공</t>
    <phoneticPr fontId="2" type="noConversion"/>
  </si>
  <si>
    <t>2020.02.10.</t>
  </si>
  <si>
    <t>매월</t>
    <phoneticPr fontId="2" type="noConversion"/>
  </si>
  <si>
    <t>기획조정팀</t>
  </si>
  <si>
    <t>정회일</t>
  </si>
  <si>
    <t>지방계약법 시행령 제25조제1항</t>
  </si>
  <si>
    <t>지방계약법 시행령 제74조</t>
    <phoneticPr fontId="2" type="noConversion"/>
  </si>
  <si>
    <t>대외협력팀 장은지</t>
  </si>
  <si>
    <t>분당야탑청소년수련관</t>
  </si>
  <si>
    <t>기획조정팀 김충현</t>
  </si>
  <si>
    <t>사업지원실 김미영</t>
  </si>
  <si>
    <t>2021. AI 기반 청소년역량진단 온라인 관리 플랫폼 구축</t>
  </si>
  <si>
    <t>이지현</t>
  </si>
  <si>
    <t>031-729-9835</t>
  </si>
  <si>
    <t>2021년 성남시 청소년 기초조사 보고서 제작</t>
  </si>
  <si>
    <t>188*257mm</t>
  </si>
  <si>
    <t>부</t>
  </si>
  <si>
    <t>전략기획실 기획조정팀</t>
  </si>
  <si>
    <t>5월</t>
  </si>
  <si>
    <t>2021년도 제3회 추가경정예산(안) 설명자료 제작</t>
  </si>
  <si>
    <t>10절</t>
  </si>
  <si>
    <t>김민경</t>
  </si>
  <si>
    <t>031-729-9012</t>
  </si>
  <si>
    <t>공정무역홍보관 &amp; 공정카폐 조성공사</t>
  </si>
  <si>
    <t>건축</t>
  </si>
  <si>
    <t>분당서현청소년수련관</t>
  </si>
  <si>
    <t>임흥국</t>
  </si>
  <si>
    <t>031-729-9416</t>
  </si>
  <si>
    <t>제한총액</t>
  </si>
  <si>
    <t>센터 이전 사무실 내부 공사</t>
  </si>
  <si>
    <t>청소년상담복지센터</t>
  </si>
  <si>
    <t>이성희</t>
  </si>
  <si>
    <t>031-729-9113</t>
  </si>
  <si>
    <t>2021년</t>
    <phoneticPr fontId="2" type="noConversion"/>
  </si>
  <si>
    <t>5월</t>
    <phoneticPr fontId="2" type="noConversion"/>
  </si>
  <si>
    <t>2020년도 세입·세출결산 설명자료 및 요약서 제작</t>
    <phoneticPr fontId="2" type="noConversion"/>
  </si>
  <si>
    <t>김지우</t>
  </si>
  <si>
    <t>031-729-9055</t>
  </si>
  <si>
    <t>조달구매</t>
    <phoneticPr fontId="2" type="noConversion"/>
  </si>
  <si>
    <t>성남청년 프리인턴십 조사연구(FGI)</t>
  </si>
  <si>
    <t>전략경영본부 청년교류팀</t>
  </si>
  <si>
    <t>김보희</t>
  </si>
  <si>
    <t>031-729-9042</t>
  </si>
  <si>
    <t>수의총액</t>
    <phoneticPr fontId="2" type="noConversion"/>
  </si>
  <si>
    <t>2021.05.03.</t>
  </si>
  <si>
    <t>2021.05.03.</t>
    <phoneticPr fontId="2" type="noConversion"/>
  </si>
  <si>
    <t>2021.05.10.</t>
    <phoneticPr fontId="2" type="noConversion"/>
  </si>
  <si>
    <t>2021.05.10.(예정)</t>
    <phoneticPr fontId="2" type="noConversion"/>
  </si>
  <si>
    <t>디지털콘텐츠개발서비스사업</t>
    <phoneticPr fontId="2" type="noConversion"/>
  </si>
  <si>
    <t>성남시청소년재단 임직원 단체보장보험 가입</t>
    <phoneticPr fontId="2" type="noConversion"/>
  </si>
  <si>
    <t>수의(총액)</t>
    <phoneticPr fontId="2" type="noConversion"/>
  </si>
  <si>
    <t>수의(총액)</t>
    <phoneticPr fontId="2" type="noConversion"/>
  </si>
  <si>
    <t>2021.04.19.</t>
    <phoneticPr fontId="2" type="noConversion"/>
  </si>
  <si>
    <t>2021.04.23.</t>
    <phoneticPr fontId="2" type="noConversion"/>
  </si>
  <si>
    <t>2021.04.23.</t>
    <phoneticPr fontId="2" type="noConversion"/>
  </si>
  <si>
    <t>보험업</t>
    <phoneticPr fontId="2" type="noConversion"/>
  </si>
  <si>
    <t>-</t>
    <phoneticPr fontId="2" type="noConversion"/>
  </si>
  <si>
    <t>2021년 『성남청년 프리인턴십』 교육과정 전문운영</t>
    <phoneticPr fontId="2" type="noConversion"/>
  </si>
  <si>
    <t>교육서비스업, 정보통신업</t>
    <phoneticPr fontId="2" type="noConversion"/>
  </si>
  <si>
    <t>-</t>
    <phoneticPr fontId="2" type="noConversion"/>
  </si>
  <si>
    <t xml:space="preserve">분당야탑청소년수련관 풋·캔버스 전자책 구입 </t>
    <phoneticPr fontId="2" type="noConversion"/>
  </si>
  <si>
    <t>2개사</t>
    <phoneticPr fontId="2" type="noConversion"/>
  </si>
  <si>
    <t>㈜케이비손해보험</t>
    <phoneticPr fontId="2" type="noConversion"/>
  </si>
  <si>
    <t>준공</t>
    <phoneticPr fontId="2" type="noConversion"/>
  </si>
  <si>
    <t>2021년 학교폭력 예방 및 민주시민 교육 평화학교 지도자 교육 운영</t>
  </si>
  <si>
    <t>재단 홍보 영상 수정제작 용역</t>
  </si>
  <si>
    <t>2021 성남청소년정책포럼 영상콘텐츠 제작</t>
  </si>
  <si>
    <t>재단 캐릭터 굿즈(2종) 제작</t>
  </si>
  <si>
    <t xml:space="preserve">2021년 청년창업 오픈마켓 개설 및 디자인 컨설팅 위탁 </t>
  </si>
  <si>
    <t>2021년 청소년·청년 노동인권 박람회 온라인 서비스 이용</t>
  </si>
  <si>
    <t>노동인권 박람회 AI 자기소개서 분석기 이용</t>
  </si>
  <si>
    <t>2021년 성남 청소년-청년 포럼 영상편집</t>
  </si>
  <si>
    <t>재단 홍보 책자 제작</t>
  </si>
  <si>
    <t>다행교육협동조합</t>
  </si>
  <si>
    <t>㈜타임미디어</t>
  </si>
  <si>
    <t>요지경필름</t>
  </si>
  <si>
    <t>㈜준보코리아</t>
  </si>
  <si>
    <t>오와이오</t>
  </si>
  <si>
    <t>㈜나무씨엔에스</t>
  </si>
  <si>
    <t>㈜코멘토</t>
  </si>
  <si>
    <t>소나무 필름</t>
  </si>
  <si>
    <t>준공</t>
    <phoneticPr fontId="2" type="noConversion"/>
  </si>
  <si>
    <t>준공</t>
    <phoneticPr fontId="2" type="noConversion"/>
  </si>
  <si>
    <t>2021.04.30.</t>
  </si>
  <si>
    <t>2021.04.30.</t>
    <phoneticPr fontId="2" type="noConversion"/>
  </si>
  <si>
    <t>2021.05.03.</t>
    <phoneticPr fontId="2" type="noConversion"/>
  </si>
  <si>
    <t>2021.04.16.</t>
    <phoneticPr fontId="2" type="noConversion"/>
  </si>
  <si>
    <t>준공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</si>
  <si>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</si>
  <si>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</si>
  <si>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</si>
  <si>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</si>
  <si>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분기별(2회)</t>
    <phoneticPr fontId="2" type="noConversion"/>
  </si>
  <si>
    <t>직원채용 위탁 용역(변경계약)</t>
    <phoneticPr fontId="2" type="noConversion"/>
  </si>
  <si>
    <t>(2021. 5. 7. 기준 / 단위 : 원)</t>
    <phoneticPr fontId="2" type="noConversion"/>
  </si>
  <si>
    <r>
      <t>2021.05.31</t>
    </r>
    <r>
      <rPr>
        <sz val="6"/>
        <color theme="1"/>
        <rFont val="맑은 고딕"/>
        <family val="3"/>
        <charset val="129"/>
        <scheme val="major"/>
      </rPr>
      <t>.
(채용전형 종료 시)</t>
    </r>
    <phoneticPr fontId="2" type="noConversion"/>
  </si>
  <si>
    <t>-이하빈칸-</t>
    <phoneticPr fontId="2" type="noConversion"/>
  </si>
  <si>
    <t>2021.04.08. ~ 2021.04.30.</t>
  </si>
  <si>
    <t>경기도 성남시 분당구 불정로386번길 10, 효자촌미래타운A상가 2014호</t>
  </si>
  <si>
    <t>2021.04.07. ~ 2021.04.13.</t>
  </si>
  <si>
    <t>경기도 성남시 분당구 장미로 48번길 14, 811호</t>
  </si>
  <si>
    <t>2021.04.06. ~ 2021.06.07.</t>
  </si>
  <si>
    <t>서울시 영등포구 영신로39길 8-1, 201호</t>
  </si>
  <si>
    <t>2021. 성남형 미래교육 발전방안 연구</t>
  </si>
  <si>
    <t>2021.04.09. ~ 2021.10.05.</t>
  </si>
  <si>
    <t>재단법인 경기도교육연구원</t>
  </si>
  <si>
    <t>경기도 수원시 장안구 수성로 421(조원동)</t>
  </si>
  <si>
    <t>2021.04.14. ~ 2021.06.22.</t>
  </si>
  <si>
    <t>경기도 성남시 중원구 제일로19-0(하대원동)</t>
  </si>
  <si>
    <t>2021.04.16. ~ 2021.04.17.</t>
  </si>
  <si>
    <t>서울시 강남구 역삼로 228, 4층 406호</t>
  </si>
  <si>
    <t>2021.04.28.</t>
  </si>
  <si>
    <t>손세원</t>
  </si>
  <si>
    <t>2021.04.28. ~ 2021.05.24.</t>
  </si>
  <si>
    <t>경기도 성남시 중원구 광명로 377, 608호 창업관(금광동)</t>
  </si>
  <si>
    <t>2021.04.29. ~ 2021.05.03.</t>
  </si>
  <si>
    <t>서울시 종로구 종로 51, 24층 110호(종로2가, 종로타워)</t>
  </si>
  <si>
    <t>2021.04.29. ~ 2021.05.07.</t>
  </si>
  <si>
    <t>경기도 성남시 중원구 여수울로29번길 14-11, 1층(여수동)</t>
  </si>
  <si>
    <t>2021.05.01. ~ 2021.05.17.</t>
  </si>
  <si>
    <t>경기도 성남시 수정구 수정로251번길 7(신흥동, 3층)</t>
  </si>
  <si>
    <t xml:space="preserve"> </t>
    <phoneticPr fontId="2" type="noConversion"/>
  </si>
  <si>
    <t>사업지원실 김미영</t>
    <phoneticPr fontId="2" type="noConversion"/>
  </si>
  <si>
    <t>대외협력팀 장은지</t>
    <phoneticPr fontId="2" type="noConversion"/>
  </si>
  <si>
    <t>청년정책팀 한지현</t>
  </si>
  <si>
    <t>청년정책팀 한지현</t>
    <phoneticPr fontId="2" type="noConversion"/>
  </si>
  <si>
    <t>성남형교육지원단 장미희</t>
  </si>
  <si>
    <t>성남형교육지원단 장미희</t>
    <phoneticPr fontId="2" type="noConversion"/>
  </si>
  <si>
    <t>대외협력팀 강정훈</t>
  </si>
  <si>
    <t>대외협력팀 강정훈</t>
    <phoneticPr fontId="2" type="noConversion"/>
  </si>
  <si>
    <t>청년정책팀 이재영</t>
  </si>
  <si>
    <t>청년정책팀 이재영</t>
    <phoneticPr fontId="2" type="noConversion"/>
  </si>
  <si>
    <t>청년정책팀 손세원</t>
  </si>
  <si>
    <t>청년정책팀 손세원</t>
    <phoneticPr fontId="2" type="noConversion"/>
  </si>
  <si>
    <t>청년정책팀 손세원</t>
    <phoneticPr fontId="2" type="noConversion"/>
  </si>
  <si>
    <t>기획조정팀 김충현</t>
    <phoneticPr fontId="2" type="noConversion"/>
  </si>
  <si>
    <t>대외협력팀 장은지</t>
    <phoneticPr fontId="2" type="noConversion"/>
  </si>
  <si>
    <t>경기도 성남시 분당구 불정로386번길 10, 2014호</t>
  </si>
  <si>
    <t>경기도 성남시 분당구 불정로386번길 10, 2014호</t>
    <phoneticPr fontId="2" type="noConversion"/>
  </si>
  <si>
    <t>경기도 성남시 중원구 광명로 377, 608호 창업관</t>
  </si>
  <si>
    <t>경기도 성남시 중원구 광명로 377, 608호 창업관</t>
    <phoneticPr fontId="2" type="noConversion"/>
  </si>
  <si>
    <t>서울시 종로구 종로 51, 24층 110호</t>
  </si>
  <si>
    <t>서울시 종로구 종로 51, 24층 110호</t>
    <phoneticPr fontId="2" type="noConversion"/>
  </si>
  <si>
    <t>경기도 성남시 중원구 여수울로29번길 14-11, 1층</t>
  </si>
  <si>
    <t>경기도 성남시 중원구 여수울로29번길 14-11, 1층</t>
    <phoneticPr fontId="2" type="noConversion"/>
  </si>
  <si>
    <t>경기도 성남시 수정구 수정로251번길 7, 3층</t>
  </si>
  <si>
    <t>경기도 성남시 수정구 수정로251번길 7, 3층</t>
    <phoneticPr fontId="2" type="noConversion"/>
  </si>
  <si>
    <t>최선미</t>
  </si>
  <si>
    <t>대외협력팀</t>
  </si>
  <si>
    <t>김대환</t>
  </si>
  <si>
    <t>청년정책팀</t>
  </si>
  <si>
    <t>김재현</t>
  </si>
  <si>
    <t>이수광</t>
  </si>
  <si>
    <t>정강자</t>
  </si>
  <si>
    <t>박길현</t>
  </si>
  <si>
    <t>황주성</t>
  </si>
  <si>
    <t>이재성</t>
  </si>
  <si>
    <t>박경순</t>
  </si>
  <si>
    <t>특정인과의 학술연구 용역(제25조제1항제4호차목)</t>
  </si>
  <si>
    <t>2020.12.15.~2021.04.17.</t>
    <phoneticPr fontId="2" type="noConversion"/>
  </si>
  <si>
    <t>2020.12.15.~2021.04.07.</t>
    <phoneticPr fontId="2" type="noConversion"/>
  </si>
  <si>
    <t>2020.12.15.~2021.04.17.</t>
    <phoneticPr fontId="2" type="noConversion"/>
  </si>
  <si>
    <t>인테리어공사 감리용역 변경계약(1차)</t>
  </si>
  <si>
    <t>인테리어공사 감리용역 변경계약(2차)</t>
  </si>
  <si>
    <t>㈜대상건축사사무소</t>
    <phoneticPr fontId="2" type="noConversion"/>
  </si>
  <si>
    <t>㈜대상건축사사무소</t>
    <phoneticPr fontId="2" type="noConversion"/>
  </si>
  <si>
    <t>2021년</t>
  </si>
  <si>
    <t>노동인권 박람회 알쓸신동 가로등 현수막 제작</t>
  </si>
  <si>
    <t>55cm*130cm</t>
  </si>
  <si>
    <t>개</t>
  </si>
  <si>
    <t>전략경영본부 청년정책팀</t>
  </si>
  <si>
    <t>031-729-9032</t>
  </si>
  <si>
    <t xml:space="preserve">노동인권 박람회 사전 홍보영상 제작 </t>
  </si>
  <si>
    <t>수의총액</t>
    <phoneticPr fontId="2" type="noConversion"/>
  </si>
  <si>
    <t>노트북 컴퓨터 구입</t>
    <phoneticPr fontId="2" type="noConversion"/>
  </si>
  <si>
    <t>서울지방조달청</t>
    <phoneticPr fontId="2" type="noConversion"/>
  </si>
  <si>
    <t>노트북 컴퓨터 구입</t>
    <phoneticPr fontId="2" type="noConversion"/>
  </si>
  <si>
    <t>삼성전자㈜</t>
    <phoneticPr fontId="2" type="noConversion"/>
  </si>
  <si>
    <t>조달구매</t>
    <phoneticPr fontId="2" type="noConversion"/>
  </si>
  <si>
    <t>지방계약법 시행령 제80조</t>
  </si>
  <si>
    <t>경영지원팀 전혜진</t>
    <phoneticPr fontId="2" type="noConversion"/>
  </si>
  <si>
    <t>2021.05.06.</t>
    <phoneticPr fontId="2" type="noConversion"/>
  </si>
  <si>
    <t>2021.04.06. ~ 2021.05.06.</t>
    <phoneticPr fontId="2" type="noConversion"/>
  </si>
  <si>
    <t>서울특별시 강남구 봉은사로129-1</t>
  </si>
  <si>
    <t>서울지방조달청[삼성전자㈜]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</si>
</sst>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#,##0;&quot;△&quot;#,##0"/>
    <numFmt numFmtId="183" formatCode="General&quot;월&quot;"/>
    <numFmt numFmtId="184" formatCode="General&quot;년&quot;"/>
    <numFmt numFmtId="185" formatCode="mm&quot;월&quot;\ dd&quot;일&quot;"/>
    <numFmt numFmtId="186" formatCode="0.0000%"/>
  </numFmts>
  <fonts count="4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1"/>
      <color rgb="FFFF0000"/>
      <name val="맑은 고딕"/>
      <family val="3"/>
      <charset val="129"/>
      <scheme val="major"/>
    </font>
    <font>
      <b/>
      <sz val="14"/>
      <color theme="1"/>
      <name val="바탕"/>
      <family val="1"/>
      <charset val="129"/>
    </font>
    <font>
      <b/>
      <sz val="14"/>
      <color rgb="FF000000"/>
      <name val="바탕"/>
      <family val="1"/>
      <charset val="129"/>
    </font>
    <font>
      <b/>
      <sz val="16"/>
      <color rgb="FFFF0000"/>
      <name val="바탕"/>
      <family val="1"/>
      <charset val="129"/>
    </font>
    <font>
      <b/>
      <sz val="11"/>
      <color theme="1"/>
      <name val="바탕"/>
      <family val="1"/>
      <charset val="129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6"/>
      <color rgb="FFFF0000"/>
      <name val="바탕"/>
      <family val="1"/>
      <charset val="129"/>
    </font>
    <font>
      <sz val="10"/>
      <color theme="1"/>
      <name val="돋움"/>
      <family val="3"/>
      <charset val="129"/>
    </font>
    <font>
      <b/>
      <sz val="10"/>
      <color theme="1"/>
      <name val="바탕"/>
      <family val="1"/>
      <charset val="129"/>
    </font>
    <font>
      <b/>
      <sz val="10"/>
      <color rgb="FF000000"/>
      <name val="바탕"/>
      <family val="1"/>
      <charset val="129"/>
    </font>
    <font>
      <sz val="10"/>
      <color theme="1"/>
      <name val="바탕"/>
      <family val="1"/>
      <charset val="129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trike/>
      <sz val="10"/>
      <color theme="1"/>
      <name val="맑은 고딕"/>
      <family val="3"/>
      <charset val="129"/>
      <scheme val="major"/>
    </font>
    <font>
      <sz val="6"/>
      <color theme="1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76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52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41" fontId="6" fillId="0" borderId="2" xfId="1" quotePrefix="1" applyFont="1" applyFill="1" applyBorder="1" applyAlignment="1" applyProtection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38" fontId="5" fillId="4" borderId="2" xfId="2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180" fontId="6" fillId="0" borderId="2" xfId="0" applyNumberFormat="1" applyFont="1" applyFill="1" applyBorder="1" applyAlignment="1" applyProtection="1">
      <alignment horizontal="center" vertical="center"/>
    </xf>
    <xf numFmtId="41" fontId="6" fillId="0" borderId="2" xfId="1" applyFont="1" applyFill="1" applyBorder="1" applyAlignment="1" applyProtection="1">
      <alignment horizontal="right" vertical="center"/>
    </xf>
    <xf numFmtId="10" fontId="6" fillId="0" borderId="2" xfId="0" applyNumberFormat="1" applyFont="1" applyFill="1" applyBorder="1" applyAlignment="1" applyProtection="1">
      <alignment horizontal="center" vertical="center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9" fontId="6" fillId="3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/>
    </xf>
    <xf numFmtId="0" fontId="5" fillId="4" borderId="2" xfId="0" quotePrefix="1" applyFont="1" applyFill="1" applyBorder="1" applyAlignment="1">
      <alignment horizontal="center" vertical="center" shrinkToFit="1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 applyFill="1" applyBorder="1"/>
    <xf numFmtId="0" fontId="8" fillId="0" borderId="0" xfId="0" applyFont="1" applyBorder="1" applyAlignment="1">
      <alignment horizontal="center" vertical="center"/>
    </xf>
    <xf numFmtId="0" fontId="6" fillId="0" borderId="0" xfId="0" applyFont="1"/>
    <xf numFmtId="0" fontId="9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41" fontId="9" fillId="0" borderId="1" xfId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180" fontId="6" fillId="0" borderId="0" xfId="5763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horizontal="left"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6" fillId="0" borderId="0" xfId="0" applyFont="1" applyFill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8" fillId="0" borderId="0" xfId="0" applyNumberFormat="1" applyFont="1" applyBorder="1" applyAlignment="1">
      <alignment vertical="center"/>
    </xf>
    <xf numFmtId="0" fontId="6" fillId="0" borderId="0" xfId="0" applyNumberFormat="1" applyFont="1" applyAlignment="1">
      <alignment vertical="center"/>
    </xf>
    <xf numFmtId="0" fontId="5" fillId="0" borderId="2" xfId="0" applyNumberFormat="1" applyFont="1" applyFill="1" applyBorder="1" applyAlignment="1">
      <alignment vertical="center" shrinkToFit="1"/>
    </xf>
    <xf numFmtId="0" fontId="6" fillId="2" borderId="26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Continuous" vertical="center"/>
    </xf>
    <xf numFmtId="41" fontId="5" fillId="0" borderId="2" xfId="1" applyFont="1" applyFill="1" applyBorder="1" applyAlignment="1">
      <alignment vertical="center" shrinkToFit="1"/>
    </xf>
    <xf numFmtId="41" fontId="5" fillId="0" borderId="2" xfId="1" applyFont="1" applyBorder="1" applyAlignment="1">
      <alignment vertical="center" shrinkToFit="1"/>
    </xf>
    <xf numFmtId="41" fontId="5" fillId="0" borderId="2" xfId="1" quotePrefix="1" applyFont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 wrapText="1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177" fontId="5" fillId="0" borderId="28" xfId="0" applyNumberFormat="1" applyFont="1" applyFill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wrapText="1"/>
    </xf>
    <xf numFmtId="0" fontId="5" fillId="4" borderId="2" xfId="0" quotePrefix="1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>
      <alignment horizontal="left" vertical="center" shrinkToFit="1"/>
    </xf>
    <xf numFmtId="0" fontId="16" fillId="0" borderId="0" xfId="0" applyNumberFormat="1" applyFont="1" applyFill="1" applyBorder="1" applyAlignment="1" applyProtection="1">
      <alignment horizontal="centerContinuous" vertical="center"/>
    </xf>
    <xf numFmtId="0" fontId="18" fillId="0" borderId="0" xfId="0" applyFont="1" applyBorder="1" applyAlignment="1">
      <alignment vertical="center"/>
    </xf>
    <xf numFmtId="0" fontId="19" fillId="0" borderId="1" xfId="0" applyNumberFormat="1" applyFont="1" applyFill="1" applyBorder="1" applyAlignment="1" applyProtection="1">
      <alignment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20" fillId="0" borderId="1" xfId="0" applyNumberFormat="1" applyFont="1" applyFill="1" applyBorder="1" applyAlignment="1" applyProtection="1">
      <alignment horizontal="right" vertical="center"/>
    </xf>
    <xf numFmtId="0" fontId="21" fillId="0" borderId="0" xfId="0" applyFont="1" applyAlignment="1">
      <alignment vertical="center"/>
    </xf>
    <xf numFmtId="0" fontId="20" fillId="2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0" fillId="2" borderId="7" xfId="0" applyFont="1" applyFill="1" applyBorder="1" applyAlignment="1">
      <alignment horizontal="center" vertical="center" wrapText="1"/>
    </xf>
    <xf numFmtId="3" fontId="22" fillId="0" borderId="7" xfId="0" applyNumberFormat="1" applyFont="1" applyBorder="1" applyAlignment="1">
      <alignment horizontal="center" vertical="center" shrinkToFit="1"/>
    </xf>
    <xf numFmtId="0" fontId="20" fillId="2" borderId="7" xfId="0" applyFont="1" applyFill="1" applyBorder="1" applyAlignment="1">
      <alignment horizontal="center" vertical="center" shrinkToFit="1"/>
    </xf>
    <xf numFmtId="3" fontId="22" fillId="0" borderId="18" xfId="0" applyNumberFormat="1" applyFont="1" applyBorder="1" applyAlignment="1">
      <alignment horizontal="center" vertical="center" shrinkToFit="1"/>
    </xf>
    <xf numFmtId="10" fontId="22" fillId="0" borderId="7" xfId="0" applyNumberFormat="1" applyFont="1" applyBorder="1" applyAlignment="1">
      <alignment horizontal="center" vertical="center" shrinkToFit="1"/>
    </xf>
    <xf numFmtId="14" fontId="22" fillId="0" borderId="18" xfId="0" applyNumberFormat="1" applyFont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shrinkToFit="1"/>
    </xf>
    <xf numFmtId="0" fontId="22" fillId="0" borderId="0" xfId="0" applyNumberFormat="1" applyFont="1" applyFill="1" applyBorder="1" applyAlignment="1" applyProtection="1">
      <alignment vertical="center"/>
    </xf>
    <xf numFmtId="0" fontId="12" fillId="0" borderId="1" xfId="0" applyNumberFormat="1" applyFont="1" applyFill="1" applyBorder="1" applyAlignment="1" applyProtection="1">
      <alignment vertical="center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176" fontId="5" fillId="0" borderId="2" xfId="1" applyNumberFormat="1" applyFont="1" applyFill="1" applyBorder="1" applyAlignment="1">
      <alignment horizontal="right" vertical="center" shrinkToFit="1"/>
    </xf>
    <xf numFmtId="41" fontId="5" fillId="4" borderId="2" xfId="1" quotePrefix="1" applyFont="1" applyFill="1" applyBorder="1" applyAlignment="1">
      <alignment horizontal="center" vertical="center" shrinkToFit="1"/>
    </xf>
    <xf numFmtId="41" fontId="5" fillId="4" borderId="2" xfId="1" applyFont="1" applyFill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181" fontId="22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4" borderId="2" xfId="0" applyNumberFormat="1" applyFont="1" applyFill="1" applyBorder="1" applyAlignment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177" fontId="5" fillId="0" borderId="27" xfId="0" applyNumberFormat="1" applyFont="1" applyFill="1" applyBorder="1" applyAlignment="1">
      <alignment horizontal="left" vertical="center" shrinkToFit="1"/>
    </xf>
    <xf numFmtId="0" fontId="5" fillId="0" borderId="27" xfId="0" applyNumberFormat="1" applyFont="1" applyFill="1" applyBorder="1" applyAlignment="1">
      <alignment vertical="center" shrinkToFit="1"/>
    </xf>
    <xf numFmtId="41" fontId="5" fillId="0" borderId="27" xfId="1" applyFont="1" applyFill="1" applyBorder="1" applyAlignment="1">
      <alignment horizontal="right" vertical="center" shrinkToFit="1"/>
    </xf>
    <xf numFmtId="41" fontId="5" fillId="0" borderId="27" xfId="1" applyFont="1" applyFill="1" applyBorder="1" applyAlignment="1" applyProtection="1">
      <alignment horizontal="right" vertical="center" shrinkToFit="1"/>
    </xf>
    <xf numFmtId="178" fontId="6" fillId="0" borderId="2" xfId="0" quotePrefix="1" applyNumberFormat="1" applyFont="1" applyFill="1" applyBorder="1" applyAlignment="1" applyProtection="1">
      <alignment horizontal="center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176" fontId="6" fillId="0" borderId="2" xfId="0" quotePrefix="1" applyNumberFormat="1" applyFont="1" applyFill="1" applyBorder="1" applyAlignment="1" applyProtection="1">
      <alignment horizontal="right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176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0" fontId="6" fillId="0" borderId="2" xfId="5763" applyNumberFormat="1" applyFont="1" applyFill="1" applyBorder="1" applyAlignment="1" applyProtection="1">
      <alignment horizontal="center" vertical="center" shrinkToFit="1"/>
    </xf>
    <xf numFmtId="41" fontId="5" fillId="0" borderId="27" xfId="1" quotePrefix="1" applyFont="1" applyFill="1" applyBorder="1" applyAlignment="1" applyProtection="1">
      <alignment horizontal="right" vertical="center" shrinkToFit="1"/>
    </xf>
    <xf numFmtId="0" fontId="6" fillId="2" borderId="26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 applyProtection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9" fillId="0" borderId="1" xfId="0" applyNumberFormat="1" applyFont="1" applyFill="1" applyBorder="1" applyAlignment="1" applyProtection="1">
      <alignment horizontal="center" vertical="center" shrinkToFit="1"/>
    </xf>
    <xf numFmtId="0" fontId="9" fillId="0" borderId="1" xfId="0" applyNumberFormat="1" applyFont="1" applyFill="1" applyBorder="1" applyAlignment="1" applyProtection="1">
      <alignment horizontal="right" vertical="center" shrinkToFi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177" fontId="28" fillId="0" borderId="1" xfId="0" applyNumberFormat="1" applyFont="1" applyFill="1" applyBorder="1" applyAlignment="1">
      <alignment horizontal="center" vertical="center" wrapText="1"/>
    </xf>
    <xf numFmtId="177" fontId="29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177" fontId="33" fillId="0" borderId="0" xfId="0" applyNumberFormat="1" applyFont="1" applyFill="1" applyAlignment="1">
      <alignment horizontal="left" vertical="center" shrinkToFit="1"/>
    </xf>
    <xf numFmtId="178" fontId="33" fillId="0" borderId="0" xfId="0" applyNumberFormat="1" applyFont="1" applyFill="1" applyAlignment="1">
      <alignment horizontal="center" vertical="center"/>
    </xf>
    <xf numFmtId="177" fontId="33" fillId="0" borderId="0" xfId="0" applyNumberFormat="1" applyFont="1" applyFill="1" applyAlignment="1">
      <alignment horizontal="center" vertical="center" shrinkToFit="1"/>
    </xf>
    <xf numFmtId="176" fontId="33" fillId="0" borderId="0" xfId="0" applyNumberFormat="1" applyFont="1" applyFill="1" applyAlignment="1">
      <alignment horizontal="center" vertical="center"/>
    </xf>
    <xf numFmtId="0" fontId="34" fillId="0" borderId="0" xfId="0" applyNumberFormat="1" applyFont="1" applyFill="1" applyAlignment="1">
      <alignment horizontal="center" vertical="center"/>
    </xf>
    <xf numFmtId="182" fontId="33" fillId="0" borderId="0" xfId="0" applyNumberFormat="1" applyFont="1" applyFill="1" applyAlignment="1">
      <alignment horizontal="right" vertical="center"/>
    </xf>
    <xf numFmtId="10" fontId="33" fillId="0" borderId="0" xfId="0" applyNumberFormat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7" fontId="31" fillId="7" borderId="42" xfId="0" applyNumberFormat="1" applyFont="1" applyFill="1" applyBorder="1" applyAlignment="1">
      <alignment horizontal="center" vertical="center" shrinkToFit="1"/>
    </xf>
    <xf numFmtId="178" fontId="31" fillId="7" borderId="43" xfId="0" applyNumberFormat="1" applyFont="1" applyFill="1" applyBorder="1" applyAlignment="1">
      <alignment horizontal="center" vertical="center" wrapText="1"/>
    </xf>
    <xf numFmtId="177" fontId="31" fillId="7" borderId="43" xfId="0" applyNumberFormat="1" applyFont="1" applyFill="1" applyBorder="1" applyAlignment="1">
      <alignment horizontal="center" vertical="center" shrinkToFit="1"/>
    </xf>
    <xf numFmtId="177" fontId="31" fillId="6" borderId="43" xfId="0" applyNumberFormat="1" applyFont="1" applyFill="1" applyBorder="1" applyAlignment="1">
      <alignment horizontal="center" vertical="center" shrinkToFit="1"/>
    </xf>
    <xf numFmtId="182" fontId="31" fillId="6" borderId="43" xfId="0" applyNumberFormat="1" applyFont="1" applyFill="1" applyBorder="1" applyAlignment="1">
      <alignment horizontal="center" vertical="center" wrapText="1"/>
    </xf>
    <xf numFmtId="10" fontId="31" fillId="6" borderId="43" xfId="0" applyNumberFormat="1" applyFont="1" applyFill="1" applyBorder="1" applyAlignment="1">
      <alignment horizontal="center" vertical="center" wrapText="1"/>
    </xf>
    <xf numFmtId="177" fontId="31" fillId="6" borderId="44" xfId="0" applyNumberFormat="1" applyFont="1" applyFill="1" applyBorder="1" applyAlignment="1">
      <alignment horizontal="center" vertical="center" shrinkToFit="1"/>
    </xf>
    <xf numFmtId="0" fontId="35" fillId="0" borderId="38" xfId="0" applyFont="1" applyFill="1" applyBorder="1" applyAlignment="1">
      <alignment horizontal="center" vertical="center" shrinkToFit="1"/>
    </xf>
    <xf numFmtId="0" fontId="35" fillId="0" borderId="41" xfId="0" applyFont="1" applyFill="1" applyBorder="1" applyAlignment="1">
      <alignment horizontal="center" vertical="center" shrinkToFit="1"/>
    </xf>
    <xf numFmtId="0" fontId="22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35" fillId="0" borderId="47" xfId="0" applyFont="1" applyFill="1" applyBorder="1" applyAlignment="1">
      <alignment horizontal="center" vertical="center" shrinkToFit="1"/>
    </xf>
    <xf numFmtId="177" fontId="23" fillId="0" borderId="7" xfId="0" applyNumberFormat="1" applyFont="1" applyBorder="1" applyAlignment="1">
      <alignment horizontal="center" vertical="center" shrinkToFit="1"/>
    </xf>
    <xf numFmtId="177" fontId="22" fillId="0" borderId="7" xfId="0" applyNumberFormat="1" applyFont="1" applyBorder="1" applyAlignment="1">
      <alignment horizontal="center" vertical="center" shrinkToFit="1"/>
    </xf>
    <xf numFmtId="181" fontId="22" fillId="0" borderId="18" xfId="0" applyNumberFormat="1" applyFont="1" applyBorder="1" applyAlignment="1">
      <alignment horizontal="center" vertical="center" shrinkToFit="1"/>
    </xf>
    <xf numFmtId="177" fontId="22" fillId="0" borderId="18" xfId="0" applyNumberFormat="1" applyFont="1" applyBorder="1" applyAlignment="1">
      <alignment horizontal="center" vertical="center" shrinkToFit="1"/>
    </xf>
    <xf numFmtId="177" fontId="22" fillId="0" borderId="19" xfId="0" applyNumberFormat="1" applyFont="1" applyBorder="1" applyAlignment="1">
      <alignment horizontal="center" vertical="center" shrinkToFit="1"/>
    </xf>
    <xf numFmtId="177" fontId="36" fillId="0" borderId="1" xfId="0" applyNumberFormat="1" applyFont="1" applyFill="1" applyBorder="1" applyAlignment="1">
      <alignment horizontal="center" vertical="center" shrinkToFit="1"/>
    </xf>
    <xf numFmtId="177" fontId="37" fillId="0" borderId="1" xfId="0" applyNumberFormat="1" applyFont="1" applyFill="1" applyBorder="1" applyAlignment="1">
      <alignment horizontal="center" vertical="center" shrinkToFit="1"/>
    </xf>
    <xf numFmtId="177" fontId="36" fillId="7" borderId="48" xfId="0" applyNumberFormat="1" applyFont="1" applyFill="1" applyBorder="1" applyAlignment="1">
      <alignment horizontal="center" vertical="center" shrinkToFit="1"/>
    </xf>
    <xf numFmtId="182" fontId="36" fillId="7" borderId="49" xfId="0" applyNumberFormat="1" applyFont="1" applyFill="1" applyBorder="1" applyAlignment="1">
      <alignment horizontal="center" vertical="center" shrinkToFit="1"/>
    </xf>
    <xf numFmtId="10" fontId="36" fillId="7" borderId="49" xfId="0" applyNumberFormat="1" applyFont="1" applyFill="1" applyBorder="1" applyAlignment="1">
      <alignment horizontal="center" vertical="center" shrinkToFit="1"/>
    </xf>
    <xf numFmtId="178" fontId="36" fillId="7" borderId="49" xfId="0" applyNumberFormat="1" applyFont="1" applyFill="1" applyBorder="1" applyAlignment="1">
      <alignment horizontal="center" vertical="center" shrinkToFit="1"/>
    </xf>
    <xf numFmtId="177" fontId="36" fillId="7" borderId="49" xfId="0" applyNumberFormat="1" applyFont="1" applyFill="1" applyBorder="1" applyAlignment="1">
      <alignment horizontal="center" vertical="center" shrinkToFit="1"/>
    </xf>
    <xf numFmtId="177" fontId="36" fillId="7" borderId="50" xfId="0" applyNumberFormat="1" applyFont="1" applyFill="1" applyBorder="1" applyAlignment="1">
      <alignment horizontal="center" vertical="center" shrinkToFit="1"/>
    </xf>
    <xf numFmtId="177" fontId="36" fillId="6" borderId="48" xfId="0" applyNumberFormat="1" applyFont="1" applyFill="1" applyBorder="1" applyAlignment="1">
      <alignment horizontal="center" vertical="center" shrinkToFit="1"/>
    </xf>
    <xf numFmtId="182" fontId="36" fillId="6" borderId="49" xfId="0" applyNumberFormat="1" applyFont="1" applyFill="1" applyBorder="1" applyAlignment="1">
      <alignment horizontal="center" vertical="center" shrinkToFit="1"/>
    </xf>
    <xf numFmtId="176" fontId="37" fillId="6" borderId="49" xfId="0" applyNumberFormat="1" applyFont="1" applyFill="1" applyBorder="1" applyAlignment="1">
      <alignment horizontal="center" vertical="center" shrinkToFit="1"/>
    </xf>
    <xf numFmtId="49" fontId="38" fillId="6" borderId="49" xfId="0" applyNumberFormat="1" applyFont="1" applyFill="1" applyBorder="1" applyAlignment="1">
      <alignment horizontal="center" vertical="center" shrinkToFit="1"/>
    </xf>
    <xf numFmtId="177" fontId="36" fillId="6" borderId="49" xfId="0" applyNumberFormat="1" applyFont="1" applyFill="1" applyBorder="1" applyAlignment="1">
      <alignment horizontal="center" vertical="center" shrinkToFit="1"/>
    </xf>
    <xf numFmtId="177" fontId="36" fillId="6" borderId="50" xfId="0" applyNumberFormat="1" applyFont="1" applyFill="1" applyBorder="1" applyAlignment="1">
      <alignment horizontal="center" vertical="center" shrinkToFit="1"/>
    </xf>
    <xf numFmtId="177" fontId="38" fillId="0" borderId="45" xfId="0" applyNumberFormat="1" applyFont="1" applyFill="1" applyBorder="1" applyAlignment="1">
      <alignment horizontal="left" vertical="center" shrinkToFit="1"/>
    </xf>
    <xf numFmtId="41" fontId="38" fillId="0" borderId="46" xfId="1" applyNumberFormat="1" applyFont="1" applyFill="1" applyBorder="1" applyAlignment="1">
      <alignment horizontal="right" vertical="center" shrinkToFit="1"/>
    </xf>
    <xf numFmtId="10" fontId="38" fillId="0" borderId="46" xfId="0" applyNumberFormat="1" applyFont="1" applyFill="1" applyBorder="1" applyAlignment="1">
      <alignment horizontal="center" vertical="center" shrinkToFit="1"/>
    </xf>
    <xf numFmtId="181" fontId="38" fillId="0" borderId="46" xfId="0" applyNumberFormat="1" applyFont="1" applyFill="1" applyBorder="1" applyAlignment="1">
      <alignment horizontal="center" vertical="center" shrinkToFit="1"/>
    </xf>
    <xf numFmtId="177" fontId="38" fillId="0" borderId="46" xfId="0" applyNumberFormat="1" applyFont="1" applyFill="1" applyBorder="1" applyAlignment="1">
      <alignment horizontal="center" vertical="center" shrinkToFit="1"/>
    </xf>
    <xf numFmtId="0" fontId="38" fillId="0" borderId="45" xfId="0" applyFont="1" applyFill="1" applyBorder="1" applyAlignment="1">
      <alignment horizontal="center" vertical="center" shrinkToFit="1"/>
    </xf>
    <xf numFmtId="177" fontId="38" fillId="0" borderId="47" xfId="0" applyNumberFormat="1" applyFont="1" applyFill="1" applyBorder="1" applyAlignment="1">
      <alignment horizontal="left" vertical="center" shrinkToFit="1"/>
    </xf>
    <xf numFmtId="177" fontId="38" fillId="0" borderId="36" xfId="0" applyNumberFormat="1" applyFont="1" applyFill="1" applyBorder="1" applyAlignment="1">
      <alignment horizontal="left" vertical="center" shrinkToFit="1"/>
    </xf>
    <xf numFmtId="41" fontId="38" fillId="0" borderId="37" xfId="1" applyNumberFormat="1" applyFont="1" applyFill="1" applyBorder="1" applyAlignment="1">
      <alignment horizontal="right" vertical="center" shrinkToFit="1"/>
    </xf>
    <xf numFmtId="10" fontId="38" fillId="0" borderId="37" xfId="0" applyNumberFormat="1" applyFont="1" applyFill="1" applyBorder="1" applyAlignment="1">
      <alignment horizontal="center" vertical="center" shrinkToFit="1"/>
    </xf>
    <xf numFmtId="181" fontId="38" fillId="0" borderId="37" xfId="0" applyNumberFormat="1" applyFont="1" applyFill="1" applyBorder="1" applyAlignment="1">
      <alignment horizontal="center" vertical="center" shrinkToFit="1"/>
    </xf>
    <xf numFmtId="177" fontId="38" fillId="0" borderId="37" xfId="0" applyNumberFormat="1" applyFont="1" applyFill="1" applyBorder="1" applyAlignment="1">
      <alignment horizontal="center" vertical="center" shrinkToFit="1"/>
    </xf>
    <xf numFmtId="0" fontId="38" fillId="0" borderId="36" xfId="0" applyFont="1" applyFill="1" applyBorder="1" applyAlignment="1">
      <alignment horizontal="center" vertical="center" shrinkToFit="1"/>
    </xf>
    <xf numFmtId="177" fontId="38" fillId="0" borderId="38" xfId="0" applyNumberFormat="1" applyFont="1" applyFill="1" applyBorder="1" applyAlignment="1">
      <alignment horizontal="left" vertical="center" shrinkToFit="1"/>
    </xf>
    <xf numFmtId="177" fontId="38" fillId="0" borderId="39" xfId="0" applyNumberFormat="1" applyFont="1" applyFill="1" applyBorder="1" applyAlignment="1">
      <alignment horizontal="left" vertical="center" shrinkToFit="1"/>
    </xf>
    <xf numFmtId="41" fontId="38" fillId="0" borderId="40" xfId="1" applyNumberFormat="1" applyFont="1" applyFill="1" applyBorder="1" applyAlignment="1">
      <alignment horizontal="right" vertical="center" shrinkToFit="1"/>
    </xf>
    <xf numFmtId="10" fontId="38" fillId="0" borderId="40" xfId="0" applyNumberFormat="1" applyFont="1" applyFill="1" applyBorder="1" applyAlignment="1">
      <alignment horizontal="center" vertical="center" shrinkToFit="1"/>
    </xf>
    <xf numFmtId="181" fontId="38" fillId="0" borderId="40" xfId="0" applyNumberFormat="1" applyFont="1" applyFill="1" applyBorder="1" applyAlignment="1">
      <alignment horizontal="center" vertical="center" shrinkToFit="1"/>
    </xf>
    <xf numFmtId="177" fontId="38" fillId="0" borderId="40" xfId="0" applyNumberFormat="1" applyFont="1" applyFill="1" applyBorder="1" applyAlignment="1">
      <alignment horizontal="center" vertical="center" shrinkToFit="1"/>
    </xf>
    <xf numFmtId="0" fontId="38" fillId="0" borderId="39" xfId="0" applyFont="1" applyFill="1" applyBorder="1" applyAlignment="1">
      <alignment horizontal="center" vertical="center" shrinkToFit="1"/>
    </xf>
    <xf numFmtId="177" fontId="38" fillId="0" borderId="41" xfId="0" applyNumberFormat="1" applyFont="1" applyFill="1" applyBorder="1" applyAlignment="1">
      <alignment horizontal="left" vertical="center" shrinkToFit="1"/>
    </xf>
    <xf numFmtId="177" fontId="38" fillId="0" borderId="0" xfId="0" applyNumberFormat="1" applyFont="1" applyFill="1" applyBorder="1" applyAlignment="1">
      <alignment horizontal="left" vertical="center" shrinkToFit="1"/>
    </xf>
    <xf numFmtId="182" fontId="38" fillId="0" borderId="0" xfId="0" applyNumberFormat="1" applyFont="1" applyFill="1" applyBorder="1" applyAlignment="1">
      <alignment horizontal="right" vertical="center" shrinkToFit="1"/>
    </xf>
    <xf numFmtId="10" fontId="38" fillId="0" borderId="0" xfId="0" applyNumberFormat="1" applyFont="1" applyFill="1" applyBorder="1" applyAlignment="1">
      <alignment horizontal="center" vertical="center" shrinkToFit="1"/>
    </xf>
    <xf numFmtId="178" fontId="38" fillId="0" borderId="0" xfId="0" applyNumberFormat="1" applyFont="1" applyFill="1" applyBorder="1" applyAlignment="1">
      <alignment horizontal="center" vertical="center" shrinkToFit="1"/>
    </xf>
    <xf numFmtId="177" fontId="38" fillId="0" borderId="0" xfId="0" applyNumberFormat="1" applyFont="1" applyFill="1" applyBorder="1" applyAlignment="1">
      <alignment horizontal="center" vertical="center" shrinkToFit="1"/>
    </xf>
    <xf numFmtId="176" fontId="38" fillId="0" borderId="0" xfId="0" applyNumberFormat="1" applyFont="1" applyFill="1" applyBorder="1" applyAlignment="1">
      <alignment horizontal="center" vertical="center" shrinkToFit="1"/>
    </xf>
    <xf numFmtId="49" fontId="38" fillId="0" borderId="0" xfId="0" applyNumberFormat="1" applyFont="1" applyFill="1" applyBorder="1" applyAlignment="1">
      <alignment horizontal="center" vertical="center" shrinkToFit="1"/>
    </xf>
    <xf numFmtId="183" fontId="5" fillId="0" borderId="2" xfId="0" applyNumberFormat="1" applyFont="1" applyFill="1" applyBorder="1" applyAlignment="1">
      <alignment horizontal="center" vertical="center" shrinkToFit="1"/>
    </xf>
    <xf numFmtId="183" fontId="5" fillId="4" borderId="2" xfId="0" applyNumberFormat="1" applyFont="1" applyFill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0" fontId="5" fillId="4" borderId="27" xfId="0" applyNumberFormat="1" applyFont="1" applyFill="1" applyBorder="1" applyAlignment="1" applyProtection="1">
      <alignment horizontal="center" vertical="center" shrinkToFit="1"/>
    </xf>
    <xf numFmtId="41" fontId="5" fillId="0" borderId="27" xfId="1" quotePrefix="1" applyFont="1" applyBorder="1" applyAlignment="1">
      <alignment vertical="center" shrinkToFit="1"/>
    </xf>
    <xf numFmtId="0" fontId="5" fillId="4" borderId="51" xfId="0" applyNumberFormat="1" applyFont="1" applyFill="1" applyBorder="1" applyAlignment="1" applyProtection="1">
      <alignment horizontal="center" vertical="center" shrinkToFit="1"/>
    </xf>
    <xf numFmtId="177" fontId="5" fillId="0" borderId="51" xfId="0" applyNumberFormat="1" applyFont="1" applyFill="1" applyBorder="1" applyAlignment="1">
      <alignment horizontal="left" vertical="center" shrinkToFit="1"/>
    </xf>
    <xf numFmtId="41" fontId="5" fillId="0" borderId="51" xfId="1" quotePrefix="1" applyFont="1" applyBorder="1" applyAlignment="1">
      <alignment vertical="center" shrinkToFit="1"/>
    </xf>
    <xf numFmtId="0" fontId="5" fillId="0" borderId="51" xfId="0" applyNumberFormat="1" applyFont="1" applyFill="1" applyBorder="1" applyAlignment="1" applyProtection="1">
      <alignment horizontal="center" vertical="center" shrinkToFit="1"/>
    </xf>
    <xf numFmtId="0" fontId="5" fillId="0" borderId="51" xfId="0" applyNumberFormat="1" applyFont="1" applyFill="1" applyBorder="1" applyAlignment="1">
      <alignment vertical="center" shrinkToFit="1"/>
    </xf>
    <xf numFmtId="41" fontId="5" fillId="0" borderId="51" xfId="1" applyFont="1" applyFill="1" applyBorder="1" applyAlignment="1">
      <alignment horizontal="right" vertical="center" shrinkToFit="1"/>
    </xf>
    <xf numFmtId="41" fontId="5" fillId="0" borderId="51" xfId="1" applyFont="1" applyFill="1" applyBorder="1" applyAlignment="1" applyProtection="1">
      <alignment horizontal="right" vertical="center" shrinkToFit="1"/>
    </xf>
    <xf numFmtId="41" fontId="5" fillId="0" borderId="51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wrapText="1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40" fillId="0" borderId="0" xfId="0" applyNumberFormat="1" applyFont="1" applyFill="1" applyBorder="1" applyAlignment="1" applyProtection="1">
      <alignment horizontal="centerContinuous" vertical="center"/>
    </xf>
    <xf numFmtId="0" fontId="42" fillId="0" borderId="1" xfId="0" applyNumberFormat="1" applyFont="1" applyFill="1" applyBorder="1" applyAlignment="1" applyProtection="1">
      <alignment vertical="center"/>
    </xf>
    <xf numFmtId="0" fontId="42" fillId="0" borderId="1" xfId="0" applyNumberFormat="1" applyFont="1" applyFill="1" applyBorder="1" applyAlignment="1" applyProtection="1">
      <alignment horizontal="center" vertical="center"/>
    </xf>
    <xf numFmtId="0" fontId="42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42" fillId="0" borderId="1" xfId="0" applyNumberFormat="1" applyFont="1" applyFill="1" applyBorder="1" applyAlignment="1" applyProtection="1">
      <alignment vertical="center" shrinkToFit="1"/>
    </xf>
    <xf numFmtId="41" fontId="42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4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41" fontId="5" fillId="0" borderId="2" xfId="178" applyFont="1" applyFill="1" applyBorder="1" applyAlignment="1">
      <alignment horizontal="center" vertical="center" shrinkToFit="1"/>
    </xf>
    <xf numFmtId="0" fontId="5" fillId="0" borderId="2" xfId="0" quotePrefix="1" applyNumberFormat="1" applyFont="1" applyFill="1" applyBorder="1" applyAlignment="1">
      <alignment horizontal="center" vertical="center" shrinkToFit="1"/>
    </xf>
    <xf numFmtId="0" fontId="39" fillId="0" borderId="0" xfId="0" applyFont="1" applyFill="1"/>
    <xf numFmtId="184" fontId="5" fillId="0" borderId="2" xfId="0" applyNumberFormat="1" applyFont="1" applyFill="1" applyBorder="1" applyAlignment="1">
      <alignment horizontal="center" vertical="center" shrinkToFit="1"/>
    </xf>
    <xf numFmtId="184" fontId="5" fillId="0" borderId="2" xfId="0" applyNumberFormat="1" applyFont="1" applyBorder="1" applyAlignment="1">
      <alignment horizontal="center" vertical="center" shrinkToFit="1"/>
    </xf>
    <xf numFmtId="185" fontId="6" fillId="0" borderId="2" xfId="1" quotePrefix="1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181" fontId="5" fillId="0" borderId="51" xfId="0" applyNumberFormat="1" applyFont="1" applyFill="1" applyBorder="1" applyAlignment="1">
      <alignment horizontal="center" vertical="center" shrinkToFit="1"/>
    </xf>
    <xf numFmtId="181" fontId="5" fillId="0" borderId="27" xfId="2" applyNumberFormat="1" applyFont="1" applyBorder="1" applyAlignment="1">
      <alignment horizontal="center" vertical="center" shrinkToFit="1"/>
    </xf>
    <xf numFmtId="181" fontId="5" fillId="0" borderId="27" xfId="0" applyNumberFormat="1" applyFont="1" applyFill="1" applyBorder="1" applyAlignment="1">
      <alignment horizontal="center" vertical="center" shrinkToFit="1"/>
    </xf>
    <xf numFmtId="181" fontId="5" fillId="0" borderId="2" xfId="2" applyNumberFormat="1" applyFont="1" applyBorder="1" applyAlignment="1">
      <alignment horizontal="center" vertical="center" shrinkToFit="1"/>
    </xf>
    <xf numFmtId="181" fontId="5" fillId="0" borderId="2" xfId="0" quotePrefix="1" applyNumberFormat="1" applyFont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0" fontId="24" fillId="4" borderId="2" xfId="0" applyNumberFormat="1" applyFont="1" applyFill="1" applyBorder="1" applyAlignment="1" applyProtection="1">
      <alignment horizontal="center" vertical="center" shrinkToFit="1"/>
    </xf>
    <xf numFmtId="177" fontId="24" fillId="0" borderId="2" xfId="0" quotePrefix="1" applyNumberFormat="1" applyFont="1" applyFill="1" applyBorder="1" applyAlignment="1">
      <alignment horizontal="left" vertical="center" shrinkToFit="1"/>
    </xf>
    <xf numFmtId="177" fontId="24" fillId="0" borderId="2" xfId="0" applyNumberFormat="1" applyFont="1" applyFill="1" applyBorder="1" applyAlignment="1">
      <alignment horizontal="left" vertical="center" shrinkToFit="1"/>
    </xf>
    <xf numFmtId="41" fontId="24" fillId="0" borderId="2" xfId="1" quotePrefix="1" applyFont="1" applyBorder="1" applyAlignment="1">
      <alignment vertical="center" shrinkToFit="1"/>
    </xf>
    <xf numFmtId="181" fontId="24" fillId="0" borderId="2" xfId="2" applyNumberFormat="1" applyFont="1" applyBorder="1" applyAlignment="1">
      <alignment horizontal="center" vertical="center" shrinkToFit="1"/>
    </xf>
    <xf numFmtId="181" fontId="24" fillId="0" borderId="2" xfId="0" applyNumberFormat="1" applyFont="1" applyFill="1" applyBorder="1" applyAlignment="1">
      <alignment horizontal="center" vertical="center" shrinkToFit="1"/>
    </xf>
    <xf numFmtId="0" fontId="24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7" xfId="0" applyNumberFormat="1" applyFont="1" applyFill="1" applyBorder="1" applyAlignment="1" applyProtection="1">
      <alignment horizontal="center" vertical="center" wrapText="1" shrinkToFit="1"/>
    </xf>
    <xf numFmtId="181" fontId="5" fillId="0" borderId="2" xfId="0" applyNumberFormat="1" applyFont="1" applyFill="1" applyBorder="1" applyAlignment="1" applyProtection="1">
      <alignment horizontal="center" vertical="center" wrapText="1" shrinkToFit="1"/>
    </xf>
    <xf numFmtId="181" fontId="5" fillId="0" borderId="2" xfId="0" applyNumberFormat="1" applyFont="1" applyFill="1" applyBorder="1" applyAlignment="1">
      <alignment horizontal="center" vertical="center" wrapText="1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38" fillId="0" borderId="33" xfId="0" applyNumberFormat="1" applyFont="1" applyFill="1" applyBorder="1" applyAlignment="1">
      <alignment horizontal="left" vertical="center" shrinkToFit="1"/>
    </xf>
    <xf numFmtId="181" fontId="38" fillId="0" borderId="34" xfId="0" applyNumberFormat="1" applyFont="1" applyFill="1" applyBorder="1" applyAlignment="1">
      <alignment horizontal="center" vertical="center" shrinkToFit="1"/>
    </xf>
    <xf numFmtId="177" fontId="38" fillId="0" borderId="34" xfId="0" applyNumberFormat="1" applyFont="1" applyFill="1" applyBorder="1" applyAlignment="1">
      <alignment horizontal="center" vertical="center" shrinkToFit="1"/>
    </xf>
    <xf numFmtId="0" fontId="35" fillId="0" borderId="35" xfId="0" applyFont="1" applyFill="1" applyBorder="1" applyAlignment="1">
      <alignment horizontal="center" vertical="center" shrinkToFit="1"/>
    </xf>
    <xf numFmtId="0" fontId="38" fillId="0" borderId="33" xfId="0" applyFont="1" applyFill="1" applyBorder="1" applyAlignment="1">
      <alignment horizontal="center" vertical="center" shrinkToFit="1"/>
    </xf>
    <xf numFmtId="41" fontId="38" fillId="0" borderId="34" xfId="1" applyNumberFormat="1" applyFont="1" applyFill="1" applyBorder="1" applyAlignment="1">
      <alignment horizontal="right" vertical="center" shrinkToFit="1"/>
    </xf>
    <xf numFmtId="10" fontId="38" fillId="0" borderId="34" xfId="0" applyNumberFormat="1" applyFont="1" applyFill="1" applyBorder="1" applyAlignment="1">
      <alignment horizontal="center" vertical="center" shrinkToFit="1"/>
    </xf>
    <xf numFmtId="177" fontId="38" fillId="0" borderId="35" xfId="0" applyNumberFormat="1" applyFont="1" applyFill="1" applyBorder="1" applyAlignment="1">
      <alignment horizontal="left" vertical="center" shrinkToFit="1"/>
    </xf>
    <xf numFmtId="41" fontId="24" fillId="0" borderId="2" xfId="1" applyFont="1" applyFill="1" applyBorder="1" applyAlignment="1" applyProtection="1">
      <alignment horizontal="right" vertical="center" shrinkToFit="1"/>
    </xf>
    <xf numFmtId="41" fontId="24" fillId="0" borderId="0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41" fontId="24" fillId="0" borderId="2" xfId="1" applyFont="1" applyFill="1" applyBorder="1" applyAlignment="1">
      <alignment horizontal="right" vertical="center" shrinkToFit="1"/>
    </xf>
    <xf numFmtId="41" fontId="24" fillId="0" borderId="2" xfId="1" quotePrefix="1" applyFont="1" applyFill="1" applyBorder="1" applyAlignment="1" applyProtection="1">
      <alignment horizontal="right" vertical="center" shrinkToFit="1"/>
    </xf>
    <xf numFmtId="181" fontId="24" fillId="0" borderId="2" xfId="0" applyNumberFormat="1" applyFont="1" applyFill="1" applyBorder="1" applyAlignment="1" applyProtection="1">
      <alignment horizontal="center" vertical="center" shrinkToFit="1"/>
    </xf>
    <xf numFmtId="38" fontId="5" fillId="4" borderId="2" xfId="5766" applyNumberFormat="1" applyFont="1" applyFill="1" applyBorder="1" applyAlignment="1">
      <alignment horizontal="center" vertical="center" shrinkToFit="1"/>
    </xf>
    <xf numFmtId="41" fontId="5" fillId="4" borderId="2" xfId="5767" applyFont="1" applyFill="1" applyBorder="1" applyAlignment="1">
      <alignment horizontal="center" vertical="center" shrinkToFit="1"/>
    </xf>
    <xf numFmtId="38" fontId="5" fillId="4" borderId="2" xfId="5764" applyNumberFormat="1" applyFont="1" applyFill="1" applyBorder="1" applyAlignment="1">
      <alignment horizontal="center" vertical="center" shrinkToFit="1"/>
    </xf>
    <xf numFmtId="41" fontId="5" fillId="4" borderId="2" xfId="5765" applyFont="1" applyFill="1" applyBorder="1" applyAlignment="1">
      <alignment horizontal="center" vertical="center" shrinkToFit="1"/>
    </xf>
    <xf numFmtId="177" fontId="5" fillId="4" borderId="2" xfId="0" applyNumberFormat="1" applyFont="1" applyFill="1" applyBorder="1" applyAlignment="1">
      <alignment horizontal="center" vertical="center" wrapText="1" shrinkToFit="1"/>
    </xf>
    <xf numFmtId="177" fontId="5" fillId="4" borderId="2" xfId="0" quotePrefix="1" applyNumberFormat="1" applyFont="1" applyFill="1" applyBorder="1" applyAlignment="1">
      <alignment horizontal="center" vertical="center" wrapText="1" shrinkToFi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0" fontId="14" fillId="2" borderId="21" xfId="0" applyFont="1" applyFill="1" applyBorder="1" applyAlignment="1">
      <alignment horizontal="center" vertical="center" wrapText="1"/>
    </xf>
    <xf numFmtId="186" fontId="6" fillId="0" borderId="0" xfId="5763" applyNumberFormat="1" applyFont="1" applyAlignment="1">
      <alignment vertical="center"/>
    </xf>
    <xf numFmtId="177" fontId="43" fillId="0" borderId="2" xfId="0" applyNumberFormat="1" applyFont="1" applyFill="1" applyBorder="1" applyAlignment="1">
      <alignment horizontal="left" vertical="center" shrinkToFit="1"/>
    </xf>
    <xf numFmtId="181" fontId="43" fillId="0" borderId="2" xfId="0" applyNumberFormat="1" applyFont="1" applyFill="1" applyBorder="1" applyAlignment="1">
      <alignment horizontal="center" vertical="center" shrinkToFit="1"/>
    </xf>
    <xf numFmtId="0" fontId="43" fillId="0" borderId="2" xfId="0" applyNumberFormat="1" applyFont="1" applyFill="1" applyBorder="1" applyAlignment="1" applyProtection="1">
      <alignment horizontal="center" vertical="center" shrinkToFit="1"/>
    </xf>
    <xf numFmtId="41" fontId="43" fillId="0" borderId="2" xfId="1" quotePrefix="1" applyFont="1" applyFill="1" applyBorder="1" applyAlignment="1">
      <alignment vertical="center" shrinkToFit="1"/>
    </xf>
    <xf numFmtId="181" fontId="43" fillId="0" borderId="2" xfId="2" applyNumberFormat="1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vertical="center"/>
    </xf>
    <xf numFmtId="0" fontId="41" fillId="0" borderId="0" xfId="0" applyFont="1" applyFill="1" applyAlignment="1">
      <alignment vertical="center"/>
    </xf>
    <xf numFmtId="0" fontId="43" fillId="0" borderId="0" xfId="0" applyFont="1" applyFill="1" applyBorder="1" applyAlignment="1">
      <alignment vertical="center"/>
    </xf>
    <xf numFmtId="0" fontId="4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43" fillId="4" borderId="2" xfId="0" applyNumberFormat="1" applyFont="1" applyFill="1" applyBorder="1" applyAlignment="1" applyProtection="1">
      <alignment horizontal="center" vertical="center" shrinkToFit="1"/>
    </xf>
    <xf numFmtId="0" fontId="43" fillId="0" borderId="2" xfId="0" applyNumberFormat="1" applyFont="1" applyFill="1" applyBorder="1" applyAlignment="1">
      <alignment vertical="center" shrinkToFit="1"/>
    </xf>
    <xf numFmtId="41" fontId="43" fillId="0" borderId="2" xfId="1" applyFont="1" applyFill="1" applyBorder="1" applyAlignment="1">
      <alignment horizontal="right" vertical="center" shrinkToFit="1"/>
    </xf>
    <xf numFmtId="41" fontId="43" fillId="0" borderId="2" xfId="1" applyFont="1" applyFill="1" applyBorder="1" applyAlignment="1" applyProtection="1">
      <alignment horizontal="right" vertical="center" shrinkToFit="1"/>
    </xf>
    <xf numFmtId="181" fontId="43" fillId="0" borderId="2" xfId="0" applyNumberFormat="1" applyFont="1" applyFill="1" applyBorder="1" applyAlignment="1" applyProtection="1">
      <alignment horizontal="center" vertical="center" shrinkToFit="1"/>
    </xf>
    <xf numFmtId="41" fontId="43" fillId="0" borderId="0" xfId="0" applyNumberFormat="1" applyFont="1" applyFill="1" applyBorder="1" applyAlignment="1">
      <alignment horizontal="center" vertical="center"/>
    </xf>
    <xf numFmtId="0" fontId="24" fillId="0" borderId="2" xfId="0" quotePrefix="1" applyNumberFormat="1" applyFont="1" applyBorder="1" applyAlignment="1">
      <alignment horizontal="left" vertical="center" shrinkToFit="1"/>
    </xf>
    <xf numFmtId="181" fontId="24" fillId="0" borderId="2" xfId="0" quotePrefix="1" applyNumberFormat="1" applyFont="1" applyBorder="1" applyAlignment="1">
      <alignment horizontal="center" vertical="center" shrinkToFit="1"/>
    </xf>
    <xf numFmtId="177" fontId="22" fillId="0" borderId="14" xfId="0" applyNumberFormat="1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shrinkToFit="1"/>
    </xf>
    <xf numFmtId="0" fontId="14" fillId="2" borderId="8" xfId="0" applyFont="1" applyFill="1" applyBorder="1" applyAlignment="1">
      <alignment horizontal="center" vertical="center" shrinkToFit="1"/>
    </xf>
    <xf numFmtId="177" fontId="14" fillId="0" borderId="23" xfId="0" applyNumberFormat="1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177" fontId="14" fillId="0" borderId="22" xfId="0" applyNumberFormat="1" applyFont="1" applyBorder="1" applyAlignment="1">
      <alignment horizontal="justify" vertical="center" wrapText="1"/>
    </xf>
    <xf numFmtId="0" fontId="14" fillId="0" borderId="22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3" fontId="14" fillId="0" borderId="7" xfId="0" applyNumberFormat="1" applyFont="1" applyBorder="1" applyAlignment="1">
      <alignment horizontal="justify" vertical="center" wrapText="1"/>
    </xf>
    <xf numFmtId="177" fontId="14" fillId="0" borderId="11" xfId="0" applyNumberFormat="1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181" fontId="14" fillId="0" borderId="7" xfId="0" applyNumberFormat="1" applyFont="1" applyFill="1" applyBorder="1" applyAlignment="1">
      <alignment horizontal="center" vertical="center" wrapText="1"/>
    </xf>
    <xf numFmtId="181" fontId="14" fillId="0" borderId="21" xfId="0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3" fontId="14" fillId="0" borderId="21" xfId="0" applyNumberFormat="1" applyFont="1" applyBorder="1" applyAlignment="1">
      <alignment horizontal="center" vertical="center" shrinkToFit="1"/>
    </xf>
    <xf numFmtId="3" fontId="14" fillId="0" borderId="22" xfId="0" applyNumberFormat="1" applyFont="1" applyBorder="1" applyAlignment="1">
      <alignment horizontal="center" vertical="center" shrinkToFit="1"/>
    </xf>
    <xf numFmtId="180" fontId="14" fillId="0" borderId="8" xfId="0" applyNumberFormat="1" applyFont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49" fontId="5" fillId="2" borderId="26" xfId="0" applyNumberFormat="1" applyFont="1" applyFill="1" applyBorder="1" applyAlignment="1" applyProtection="1">
      <alignment horizontal="center" vertical="center"/>
    </xf>
    <xf numFmtId="49" fontId="5" fillId="2" borderId="27" xfId="0" applyNumberFormat="1" applyFont="1" applyFill="1" applyBorder="1" applyAlignment="1" applyProtection="1">
      <alignment horizontal="center" vertical="center"/>
    </xf>
    <xf numFmtId="0" fontId="5" fillId="2" borderId="26" xfId="0" applyNumberFormat="1" applyFont="1" applyFill="1" applyBorder="1" applyAlignment="1" applyProtection="1">
      <alignment horizontal="center" vertical="center"/>
    </xf>
    <xf numFmtId="0" fontId="5" fillId="2" borderId="27" xfId="0" applyNumberFormat="1" applyFont="1" applyFill="1" applyBorder="1" applyAlignment="1" applyProtection="1">
      <alignment horizontal="center" vertical="center"/>
    </xf>
  </cellXfs>
  <cellStyles count="5768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0 7" xfId="5767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17" xfId="5766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showGridLines="0" tabSelected="1" zoomScaleNormal="100" workbookViewId="0">
      <selection activeCell="A4" sqref="A4"/>
    </sheetView>
  </sheetViews>
  <sheetFormatPr defaultRowHeight="13.5" x14ac:dyDescent="0.15"/>
  <cols>
    <col min="3" max="3" width="35.21875" bestFit="1" customWidth="1"/>
    <col min="5" max="5" width="30.5546875" customWidth="1"/>
    <col min="8" max="8" width="10.109375" bestFit="1" customWidth="1"/>
    <col min="9" max="9" width="18.88671875" bestFit="1" customWidth="1"/>
  </cols>
  <sheetData>
    <row r="1" spans="1:12" ht="36" customHeight="1" x14ac:dyDescent="0.15">
      <c r="A1" s="58" t="s">
        <v>59</v>
      </c>
      <c r="B1" s="58"/>
      <c r="C1" s="69"/>
      <c r="D1" s="58"/>
      <c r="E1" s="58"/>
      <c r="F1" s="58"/>
      <c r="G1" s="58"/>
      <c r="H1" s="58"/>
      <c r="I1" s="58"/>
      <c r="J1" s="58"/>
      <c r="K1" s="58"/>
      <c r="L1" s="58"/>
    </row>
    <row r="2" spans="1:12" ht="25.5" customHeight="1" x14ac:dyDescent="0.15">
      <c r="A2" s="78" t="s">
        <v>99</v>
      </c>
      <c r="B2" s="79"/>
      <c r="C2" s="64"/>
      <c r="D2" s="36"/>
      <c r="E2" s="36"/>
      <c r="F2" s="36"/>
      <c r="G2" s="36"/>
      <c r="H2" s="36"/>
      <c r="I2" s="36"/>
      <c r="J2" s="36"/>
      <c r="K2" s="36"/>
      <c r="L2" s="41" t="s">
        <v>90</v>
      </c>
    </row>
    <row r="3" spans="1:12" ht="35.25" customHeight="1" x14ac:dyDescent="0.15">
      <c r="A3" s="31" t="s">
        <v>60</v>
      </c>
      <c r="B3" s="31" t="s">
        <v>44</v>
      </c>
      <c r="C3" s="67" t="s">
        <v>61</v>
      </c>
      <c r="D3" s="132" t="s">
        <v>107</v>
      </c>
      <c r="E3" s="31" t="s">
        <v>62</v>
      </c>
      <c r="F3" s="31" t="s">
        <v>63</v>
      </c>
      <c r="G3" s="31" t="s">
        <v>64</v>
      </c>
      <c r="H3" s="31" t="s">
        <v>102</v>
      </c>
      <c r="I3" s="31" t="s">
        <v>45</v>
      </c>
      <c r="J3" s="31" t="s">
        <v>65</v>
      </c>
      <c r="K3" s="31" t="s">
        <v>66</v>
      </c>
      <c r="L3" s="75" t="s">
        <v>1</v>
      </c>
    </row>
    <row r="4" spans="1:12" s="34" customFormat="1" ht="24" customHeight="1" x14ac:dyDescent="0.25">
      <c r="A4" s="245">
        <v>2021</v>
      </c>
      <c r="B4" s="211">
        <v>5</v>
      </c>
      <c r="C4" s="240" t="s">
        <v>239</v>
      </c>
      <c r="D4" s="87" t="s">
        <v>105</v>
      </c>
      <c r="E4" s="12" t="s">
        <v>240</v>
      </c>
      <c r="F4" s="32">
        <v>400</v>
      </c>
      <c r="G4" s="30" t="s">
        <v>241</v>
      </c>
      <c r="H4" s="33">
        <v>2000000</v>
      </c>
      <c r="I4" s="30" t="s">
        <v>242</v>
      </c>
      <c r="J4" s="30" t="s">
        <v>155</v>
      </c>
      <c r="K4" s="30" t="s">
        <v>156</v>
      </c>
      <c r="L4" s="30"/>
    </row>
    <row r="5" spans="1:12" s="34" customFormat="1" ht="24" customHeight="1" x14ac:dyDescent="0.25">
      <c r="A5" s="245">
        <v>2021</v>
      </c>
      <c r="B5" s="211" t="s">
        <v>243</v>
      </c>
      <c r="C5" s="240" t="s">
        <v>244</v>
      </c>
      <c r="D5" s="87" t="s">
        <v>105</v>
      </c>
      <c r="E5" s="12" t="s">
        <v>245</v>
      </c>
      <c r="F5" s="32">
        <v>150</v>
      </c>
      <c r="G5" s="30" t="s">
        <v>241</v>
      </c>
      <c r="H5" s="33">
        <v>1800000</v>
      </c>
      <c r="I5" s="30" t="s">
        <v>242</v>
      </c>
      <c r="J5" s="30" t="s">
        <v>246</v>
      </c>
      <c r="K5" s="30" t="s">
        <v>247</v>
      </c>
      <c r="L5" s="30"/>
    </row>
    <row r="6" spans="1:12" s="34" customFormat="1" ht="24" customHeight="1" x14ac:dyDescent="0.25">
      <c r="A6" s="245">
        <v>2021</v>
      </c>
      <c r="B6" s="211">
        <v>5</v>
      </c>
      <c r="C6" s="240" t="s">
        <v>162</v>
      </c>
      <c r="D6" s="87" t="s">
        <v>263</v>
      </c>
      <c r="E6" s="12" t="s">
        <v>108</v>
      </c>
      <c r="F6" s="32">
        <v>36</v>
      </c>
      <c r="G6" s="30" t="s">
        <v>159</v>
      </c>
      <c r="H6" s="33">
        <v>4680000</v>
      </c>
      <c r="I6" s="30" t="s">
        <v>154</v>
      </c>
      <c r="J6" s="30" t="s">
        <v>160</v>
      </c>
      <c r="K6" s="30" t="s">
        <v>161</v>
      </c>
      <c r="L6" s="30"/>
    </row>
    <row r="7" spans="1:12" s="34" customFormat="1" ht="24" customHeight="1" x14ac:dyDescent="0.25">
      <c r="A7" s="245">
        <v>2021</v>
      </c>
      <c r="B7" s="211">
        <v>5</v>
      </c>
      <c r="C7" s="240" t="s">
        <v>180</v>
      </c>
      <c r="D7" s="87" t="s">
        <v>263</v>
      </c>
      <c r="E7" s="12" t="s">
        <v>108</v>
      </c>
      <c r="F7" s="32">
        <v>1</v>
      </c>
      <c r="G7" s="30" t="s">
        <v>163</v>
      </c>
      <c r="H7" s="33">
        <v>60000000</v>
      </c>
      <c r="I7" s="30" t="s">
        <v>154</v>
      </c>
      <c r="J7" s="30" t="s">
        <v>160</v>
      </c>
      <c r="K7" s="30" t="s">
        <v>161</v>
      </c>
      <c r="L7" s="30"/>
    </row>
    <row r="8" spans="1:12" s="34" customFormat="1" ht="24" customHeight="1" x14ac:dyDescent="0.25">
      <c r="A8" s="245" t="s">
        <v>258</v>
      </c>
      <c r="B8" s="211" t="s">
        <v>259</v>
      </c>
      <c r="C8" s="240" t="s">
        <v>260</v>
      </c>
      <c r="D8" s="87" t="s">
        <v>268</v>
      </c>
      <c r="E8" s="12" t="s">
        <v>245</v>
      </c>
      <c r="F8" s="32">
        <v>260</v>
      </c>
      <c r="G8" s="30" t="s">
        <v>241</v>
      </c>
      <c r="H8" s="33">
        <f>820000+750000</f>
        <v>1570000</v>
      </c>
      <c r="I8" s="30" t="s">
        <v>154</v>
      </c>
      <c r="J8" s="30" t="s">
        <v>261</v>
      </c>
      <c r="K8" s="30" t="s">
        <v>262</v>
      </c>
      <c r="L8" s="30"/>
    </row>
    <row r="9" spans="1:12" s="34" customFormat="1" ht="24" customHeight="1" x14ac:dyDescent="0.25">
      <c r="A9" s="245" t="s">
        <v>391</v>
      </c>
      <c r="B9" s="211" t="s">
        <v>243</v>
      </c>
      <c r="C9" s="240" t="s">
        <v>392</v>
      </c>
      <c r="D9" s="87" t="s">
        <v>268</v>
      </c>
      <c r="E9" s="12" t="s">
        <v>393</v>
      </c>
      <c r="F9" s="32">
        <v>50</v>
      </c>
      <c r="G9" s="30" t="s">
        <v>394</v>
      </c>
      <c r="H9" s="33">
        <v>2700000</v>
      </c>
      <c r="I9" s="30" t="s">
        <v>395</v>
      </c>
      <c r="J9" s="30" t="s">
        <v>337</v>
      </c>
      <c r="K9" s="30" t="s">
        <v>396</v>
      </c>
      <c r="L9" s="30"/>
    </row>
    <row r="10" spans="1:12" s="34" customFormat="1" ht="24" customHeight="1" x14ac:dyDescent="0.25">
      <c r="A10" s="245"/>
      <c r="B10" s="211"/>
      <c r="C10" s="212" t="s">
        <v>164</v>
      </c>
      <c r="D10" s="30"/>
      <c r="E10" s="241"/>
      <c r="F10" s="32"/>
      <c r="G10" s="30"/>
      <c r="H10" s="33"/>
      <c r="I10" s="30"/>
      <c r="J10" s="30"/>
      <c r="K10" s="30"/>
      <c r="L10" s="30"/>
    </row>
    <row r="11" spans="1:12" s="34" customFormat="1" ht="24" customHeight="1" x14ac:dyDescent="0.25">
      <c r="A11" s="245"/>
      <c r="B11" s="211"/>
      <c r="C11" s="240"/>
      <c r="D11" s="30"/>
      <c r="E11" s="12"/>
      <c r="F11" s="32"/>
      <c r="G11" s="30"/>
      <c r="H11" s="33"/>
      <c r="I11" s="30"/>
      <c r="J11" s="30"/>
      <c r="K11" s="30"/>
      <c r="L11" s="30"/>
    </row>
    <row r="12" spans="1:12" s="34" customFormat="1" ht="24" customHeight="1" x14ac:dyDescent="0.25">
      <c r="A12" s="245"/>
      <c r="B12" s="211"/>
      <c r="C12" s="240"/>
      <c r="D12" s="30"/>
      <c r="E12" s="12"/>
      <c r="F12" s="32"/>
      <c r="G12" s="30"/>
      <c r="H12" s="33"/>
      <c r="I12" s="30"/>
      <c r="J12" s="30"/>
      <c r="K12" s="30"/>
      <c r="L12" s="30"/>
    </row>
    <row r="13" spans="1:12" s="34" customFormat="1" ht="24" customHeight="1" x14ac:dyDescent="0.25">
      <c r="A13" s="245"/>
      <c r="B13" s="211"/>
      <c r="C13" s="109"/>
      <c r="D13" s="30"/>
      <c r="E13" s="282"/>
      <c r="F13" s="287"/>
      <c r="G13" s="286"/>
      <c r="H13" s="283"/>
      <c r="I13" s="30"/>
      <c r="J13" s="30"/>
      <c r="K13" s="30"/>
      <c r="L13" s="30"/>
    </row>
    <row r="14" spans="1:12" s="34" customFormat="1" ht="24" customHeight="1" x14ac:dyDescent="0.25">
      <c r="A14" s="245"/>
      <c r="B14" s="211"/>
      <c r="C14" s="109"/>
      <c r="D14" s="30"/>
      <c r="E14" s="284"/>
      <c r="F14" s="32"/>
      <c r="G14" s="30"/>
      <c r="H14" s="285"/>
      <c r="I14" s="30"/>
      <c r="J14" s="30"/>
      <c r="K14" s="30"/>
      <c r="L14" s="30"/>
    </row>
    <row r="15" spans="1:12" s="34" customFormat="1" ht="24" customHeight="1" x14ac:dyDescent="0.25">
      <c r="A15" s="245"/>
      <c r="B15" s="211"/>
      <c r="C15" s="212"/>
      <c r="D15" s="30"/>
      <c r="E15" s="12"/>
      <c r="F15" s="32"/>
      <c r="G15" s="30"/>
      <c r="H15" s="33"/>
      <c r="I15" s="30"/>
      <c r="J15" s="30"/>
      <c r="K15" s="30"/>
      <c r="L15" s="30"/>
    </row>
    <row r="16" spans="1:12" s="34" customFormat="1" ht="24" customHeight="1" x14ac:dyDescent="0.25">
      <c r="A16" s="245"/>
      <c r="B16" s="211"/>
      <c r="C16" s="109"/>
      <c r="D16" s="30"/>
      <c r="E16" s="12"/>
      <c r="F16" s="32"/>
      <c r="G16" s="30"/>
      <c r="H16" s="33"/>
      <c r="I16" s="30"/>
      <c r="J16" s="30"/>
      <c r="K16" s="30"/>
      <c r="L16" s="30"/>
    </row>
    <row r="17" spans="1:12" s="34" customFormat="1" ht="24" customHeight="1" x14ac:dyDescent="0.25">
      <c r="A17" s="245"/>
      <c r="B17" s="211"/>
      <c r="C17" s="109"/>
      <c r="D17" s="30"/>
      <c r="E17" s="12"/>
      <c r="F17" s="32"/>
      <c r="G17" s="30"/>
      <c r="H17" s="33"/>
      <c r="I17" s="30"/>
      <c r="J17" s="30"/>
      <c r="K17" s="30"/>
      <c r="L17" s="30"/>
    </row>
    <row r="18" spans="1:12" s="34" customFormat="1" ht="24" customHeight="1" x14ac:dyDescent="0.25">
      <c r="A18" s="245"/>
      <c r="B18" s="211"/>
      <c r="C18" s="109"/>
      <c r="D18" s="30"/>
      <c r="E18" s="12"/>
      <c r="F18" s="32"/>
      <c r="G18" s="30"/>
      <c r="H18" s="33"/>
      <c r="I18" s="30"/>
      <c r="J18" s="30"/>
      <c r="K18" s="30"/>
      <c r="L18" s="30"/>
    </row>
    <row r="19" spans="1:12" s="34" customFormat="1" ht="24" customHeight="1" x14ac:dyDescent="0.25">
      <c r="A19" s="245"/>
      <c r="B19" s="211"/>
      <c r="C19" s="109"/>
      <c r="D19" s="30"/>
      <c r="E19" s="12"/>
      <c r="F19" s="32"/>
      <c r="G19" s="30"/>
      <c r="H19" s="33"/>
      <c r="I19" s="30"/>
      <c r="J19" s="30"/>
      <c r="K19" s="30"/>
      <c r="L19" s="30"/>
    </row>
    <row r="20" spans="1:12" s="34" customFormat="1" ht="24" customHeight="1" x14ac:dyDescent="0.25">
      <c r="A20" s="245"/>
      <c r="B20" s="211"/>
      <c r="C20" s="109"/>
      <c r="D20" s="30"/>
      <c r="E20" s="12"/>
      <c r="F20" s="32"/>
      <c r="G20" s="30"/>
      <c r="H20" s="33"/>
      <c r="I20" s="30"/>
      <c r="J20" s="30"/>
      <c r="K20" s="30"/>
      <c r="L20" s="30"/>
    </row>
    <row r="21" spans="1:12" s="34" customFormat="1" ht="24" customHeight="1" x14ac:dyDescent="0.25">
      <c r="A21" s="245"/>
      <c r="B21" s="211"/>
      <c r="C21" s="109"/>
      <c r="D21" s="30"/>
      <c r="E21" s="12"/>
      <c r="F21" s="32"/>
      <c r="G21" s="30"/>
      <c r="H21" s="33"/>
      <c r="I21" s="30"/>
      <c r="J21" s="30"/>
      <c r="K21" s="30"/>
      <c r="L21" s="30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5" sqref="A5"/>
    </sheetView>
  </sheetViews>
  <sheetFormatPr defaultRowHeight="24" customHeight="1" x14ac:dyDescent="0.25"/>
  <cols>
    <col min="1" max="1" width="9.6640625" style="39" customWidth="1"/>
    <col min="2" max="2" width="42.21875" style="39" customWidth="1"/>
    <col min="3" max="3" width="11.109375" style="39" customWidth="1"/>
    <col min="4" max="4" width="14" style="39" customWidth="1"/>
    <col min="5" max="5" width="9.44140625" style="39" customWidth="1"/>
    <col min="6" max="6" width="14" style="39" customWidth="1"/>
    <col min="7" max="7" width="9.5546875" style="39" customWidth="1"/>
    <col min="8" max="8" width="14" style="39" customWidth="1"/>
    <col min="9" max="9" width="27.21875" style="39" customWidth="1"/>
    <col min="10" max="16384" width="8.88671875" style="37"/>
  </cols>
  <sheetData>
    <row r="1" spans="1:9" s="55" customFormat="1" ht="36" customHeight="1" x14ac:dyDescent="0.55000000000000004">
      <c r="A1" s="345" t="s">
        <v>78</v>
      </c>
      <c r="B1" s="345"/>
      <c r="C1" s="345"/>
      <c r="D1" s="345"/>
      <c r="E1" s="345"/>
      <c r="F1" s="345"/>
      <c r="G1" s="345"/>
      <c r="H1" s="345"/>
      <c r="I1" s="345"/>
    </row>
    <row r="2" spans="1:9" ht="24" customHeight="1" x14ac:dyDescent="0.25">
      <c r="A2" s="108" t="s">
        <v>98</v>
      </c>
      <c r="B2" s="108"/>
      <c r="C2" s="40"/>
      <c r="D2" s="40"/>
      <c r="E2" s="40"/>
      <c r="F2" s="40"/>
      <c r="G2" s="40"/>
      <c r="H2" s="40"/>
      <c r="I2" s="41" t="s">
        <v>89</v>
      </c>
    </row>
    <row r="3" spans="1:9" ht="24" customHeight="1" x14ac:dyDescent="0.25">
      <c r="A3" s="350" t="s">
        <v>3</v>
      </c>
      <c r="B3" s="348" t="s">
        <v>4</v>
      </c>
      <c r="C3" s="348" t="s">
        <v>67</v>
      </c>
      <c r="D3" s="348" t="s">
        <v>80</v>
      </c>
      <c r="E3" s="346" t="s">
        <v>81</v>
      </c>
      <c r="F3" s="347"/>
      <c r="G3" s="346" t="s">
        <v>82</v>
      </c>
      <c r="H3" s="347"/>
      <c r="I3" s="348" t="s">
        <v>79</v>
      </c>
    </row>
    <row r="4" spans="1:9" ht="24" customHeight="1" x14ac:dyDescent="0.25">
      <c r="A4" s="351"/>
      <c r="B4" s="349"/>
      <c r="C4" s="349"/>
      <c r="D4" s="349"/>
      <c r="E4" s="83" t="s">
        <v>86</v>
      </c>
      <c r="F4" s="83" t="s">
        <v>87</v>
      </c>
      <c r="G4" s="83" t="s">
        <v>86</v>
      </c>
      <c r="H4" s="83" t="s">
        <v>87</v>
      </c>
      <c r="I4" s="349"/>
    </row>
    <row r="5" spans="1:9" ht="24" customHeight="1" x14ac:dyDescent="0.25">
      <c r="A5" s="5" t="s">
        <v>233</v>
      </c>
      <c r="B5" s="10" t="s">
        <v>387</v>
      </c>
      <c r="C5" s="123" t="s">
        <v>389</v>
      </c>
      <c r="D5" s="124" t="s">
        <v>384</v>
      </c>
      <c r="E5" s="126">
        <v>38000000</v>
      </c>
      <c r="F5" s="124" t="s">
        <v>385</v>
      </c>
      <c r="G5" s="127">
        <v>38000000</v>
      </c>
      <c r="H5" s="124" t="s">
        <v>386</v>
      </c>
      <c r="I5" s="9" t="s">
        <v>231</v>
      </c>
    </row>
    <row r="6" spans="1:9" ht="24" customHeight="1" x14ac:dyDescent="0.25">
      <c r="A6" s="5" t="s">
        <v>233</v>
      </c>
      <c r="B6" s="10" t="s">
        <v>388</v>
      </c>
      <c r="C6" s="124" t="s">
        <v>390</v>
      </c>
      <c r="D6" s="124" t="s">
        <v>384</v>
      </c>
      <c r="E6" s="127">
        <v>38000000</v>
      </c>
      <c r="F6" s="124" t="s">
        <v>386</v>
      </c>
      <c r="G6" s="127">
        <v>49000000</v>
      </c>
      <c r="H6" s="124" t="s">
        <v>386</v>
      </c>
      <c r="I6" s="9" t="s">
        <v>231</v>
      </c>
    </row>
    <row r="7" spans="1:9" ht="24" customHeight="1" x14ac:dyDescent="0.25">
      <c r="A7" s="5"/>
      <c r="B7" s="123" t="s">
        <v>164</v>
      </c>
      <c r="C7" s="124"/>
      <c r="D7" s="124"/>
      <c r="E7" s="127"/>
      <c r="F7" s="124"/>
      <c r="G7" s="127"/>
      <c r="H7" s="124"/>
      <c r="I7" s="9"/>
    </row>
    <row r="8" spans="1:9" ht="24" customHeight="1" x14ac:dyDescent="0.25">
      <c r="A8" s="5"/>
      <c r="B8" s="6"/>
      <c r="C8" s="124"/>
      <c r="D8" s="124"/>
      <c r="E8" s="127"/>
      <c r="F8" s="124"/>
      <c r="G8" s="127"/>
      <c r="H8" s="124"/>
      <c r="I8" s="9"/>
    </row>
    <row r="9" spans="1:9" ht="24" customHeight="1" x14ac:dyDescent="0.25">
      <c r="A9" s="5"/>
      <c r="B9" s="6"/>
      <c r="C9" s="124"/>
      <c r="D9" s="124"/>
      <c r="E9" s="127"/>
      <c r="F9" s="124"/>
      <c r="G9" s="127"/>
      <c r="H9" s="124"/>
      <c r="I9" s="9"/>
    </row>
    <row r="10" spans="1:9" ht="24" customHeight="1" x14ac:dyDescent="0.25">
      <c r="A10" s="5"/>
      <c r="B10" s="6"/>
      <c r="C10" s="124"/>
      <c r="D10" s="124"/>
      <c r="E10" s="127"/>
      <c r="F10" s="124"/>
      <c r="G10" s="127"/>
      <c r="H10" s="124"/>
      <c r="I10" s="9"/>
    </row>
    <row r="11" spans="1:9" ht="24" customHeight="1" x14ac:dyDescent="0.25">
      <c r="A11" s="5"/>
      <c r="B11" s="6"/>
      <c r="C11" s="124"/>
      <c r="D11" s="124"/>
      <c r="E11" s="127"/>
      <c r="F11" s="124"/>
      <c r="G11" s="127"/>
      <c r="H11" s="124"/>
      <c r="I11" s="9"/>
    </row>
    <row r="12" spans="1:9" ht="24" customHeight="1" x14ac:dyDescent="0.25">
      <c r="A12" s="5"/>
      <c r="B12" s="123"/>
      <c r="C12" s="124"/>
      <c r="D12" s="124"/>
      <c r="E12" s="127"/>
      <c r="F12" s="124"/>
      <c r="G12" s="127"/>
      <c r="H12" s="124"/>
      <c r="I12" s="9"/>
    </row>
    <row r="13" spans="1:9" ht="24" customHeight="1" x14ac:dyDescent="0.25">
      <c r="A13" s="5"/>
      <c r="B13" s="6"/>
      <c r="C13" s="124"/>
      <c r="D13" s="124"/>
      <c r="E13" s="127"/>
      <c r="F13" s="124"/>
      <c r="G13" s="127"/>
      <c r="H13" s="124"/>
      <c r="I13" s="9"/>
    </row>
    <row r="14" spans="1:9" ht="24" customHeight="1" x14ac:dyDescent="0.25">
      <c r="A14" s="5"/>
      <c r="B14" s="6"/>
      <c r="C14" s="124"/>
      <c r="D14" s="124"/>
      <c r="E14" s="127"/>
      <c r="F14" s="124"/>
      <c r="G14" s="127"/>
      <c r="H14" s="124"/>
      <c r="I14" s="9"/>
    </row>
    <row r="15" spans="1:9" ht="24" customHeight="1" x14ac:dyDescent="0.25">
      <c r="A15" s="5"/>
      <c r="B15" s="6"/>
      <c r="C15" s="124"/>
      <c r="D15" s="124"/>
      <c r="E15" s="127"/>
      <c r="F15" s="124"/>
      <c r="G15" s="127"/>
      <c r="H15" s="124"/>
      <c r="I15" s="9"/>
    </row>
    <row r="16" spans="1:9" ht="24" customHeight="1" x14ac:dyDescent="0.25">
      <c r="A16" s="5"/>
      <c r="B16" s="6"/>
      <c r="C16" s="125"/>
      <c r="D16" s="125"/>
      <c r="E16" s="128"/>
      <c r="F16" s="125"/>
      <c r="G16" s="128"/>
      <c r="H16" s="125"/>
      <c r="I16" s="9"/>
    </row>
    <row r="17" spans="3:9" ht="24" customHeight="1" x14ac:dyDescent="0.25">
      <c r="C17" s="82"/>
      <c r="D17" s="82"/>
      <c r="E17" s="82"/>
      <c r="F17" s="82"/>
      <c r="G17" s="82"/>
      <c r="H17" s="82"/>
      <c r="I17" s="82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27" customWidth="1"/>
    <col min="2" max="2" width="8.77734375" style="27" customWidth="1"/>
    <col min="3" max="3" width="44.21875" style="65" customWidth="1"/>
    <col min="4" max="4" width="10.88671875" style="27" customWidth="1"/>
    <col min="5" max="5" width="12.44140625" style="27" customWidth="1"/>
    <col min="6" max="6" width="13.44140625" style="27" customWidth="1"/>
    <col min="7" max="7" width="11.21875" style="27" customWidth="1"/>
    <col min="8" max="9" width="12.44140625" style="27" customWidth="1"/>
    <col min="10" max="16384" width="8.88671875" style="54"/>
  </cols>
  <sheetData>
    <row r="1" spans="1:12" ht="36" customHeight="1" x14ac:dyDescent="0.15">
      <c r="A1" s="58" t="s">
        <v>73</v>
      </c>
      <c r="B1" s="58"/>
      <c r="C1" s="69"/>
      <c r="D1" s="58"/>
      <c r="E1" s="58"/>
      <c r="F1" s="58"/>
      <c r="G1" s="58"/>
      <c r="H1" s="58"/>
      <c r="I1" s="58"/>
      <c r="J1" s="57"/>
      <c r="K1" s="57"/>
      <c r="L1" s="57"/>
    </row>
    <row r="2" spans="1:12" s="35" customFormat="1" ht="25.5" customHeight="1" x14ac:dyDescent="0.25">
      <c r="A2" s="78" t="s">
        <v>99</v>
      </c>
      <c r="B2" s="79"/>
      <c r="C2" s="64"/>
      <c r="D2" s="36"/>
      <c r="E2" s="36"/>
      <c r="F2" s="36"/>
      <c r="G2" s="36"/>
      <c r="H2" s="36"/>
      <c r="I2" s="41" t="s">
        <v>90</v>
      </c>
      <c r="J2" s="36"/>
      <c r="K2" s="36"/>
      <c r="L2" s="36"/>
    </row>
    <row r="3" spans="1:12" ht="35.25" customHeight="1" x14ac:dyDescent="0.15">
      <c r="A3" s="25" t="s">
        <v>43</v>
      </c>
      <c r="B3" s="26" t="s">
        <v>44</v>
      </c>
      <c r="C3" s="68" t="s">
        <v>57</v>
      </c>
      <c r="D3" s="132" t="s">
        <v>107</v>
      </c>
      <c r="E3" s="29" t="s">
        <v>101</v>
      </c>
      <c r="F3" s="25" t="s">
        <v>45</v>
      </c>
      <c r="G3" s="25" t="s">
        <v>46</v>
      </c>
      <c r="H3" s="25" t="s">
        <v>47</v>
      </c>
      <c r="I3" s="76" t="s">
        <v>1</v>
      </c>
    </row>
    <row r="4" spans="1:12" s="86" customFormat="1" ht="24" customHeight="1" x14ac:dyDescent="0.15">
      <c r="A4" s="245">
        <v>2021</v>
      </c>
      <c r="B4" s="210" t="s">
        <v>243</v>
      </c>
      <c r="C4" s="129" t="s">
        <v>264</v>
      </c>
      <c r="D4" s="110" t="s">
        <v>268</v>
      </c>
      <c r="E4" s="242">
        <v>8500000</v>
      </c>
      <c r="F4" s="87" t="s">
        <v>265</v>
      </c>
      <c r="G4" s="87" t="s">
        <v>266</v>
      </c>
      <c r="H4" s="87" t="s">
        <v>267</v>
      </c>
      <c r="I4" s="87"/>
    </row>
    <row r="5" spans="1:12" s="86" customFormat="1" ht="24" customHeight="1" x14ac:dyDescent="0.15">
      <c r="A5" s="245">
        <v>2021</v>
      </c>
      <c r="B5" s="210" t="s">
        <v>243</v>
      </c>
      <c r="C5" s="129" t="s">
        <v>236</v>
      </c>
      <c r="D5" s="110" t="s">
        <v>253</v>
      </c>
      <c r="E5" s="242">
        <v>100000000</v>
      </c>
      <c r="F5" s="87" t="s">
        <v>233</v>
      </c>
      <c r="G5" s="87" t="s">
        <v>237</v>
      </c>
      <c r="H5" s="87" t="s">
        <v>238</v>
      </c>
      <c r="I5" s="87"/>
    </row>
    <row r="6" spans="1:12" s="86" customFormat="1" ht="24" customHeight="1" x14ac:dyDescent="0.15">
      <c r="A6" s="245" t="s">
        <v>391</v>
      </c>
      <c r="B6" s="210" t="s">
        <v>243</v>
      </c>
      <c r="C6" s="129" t="s">
        <v>397</v>
      </c>
      <c r="D6" s="110" t="s">
        <v>398</v>
      </c>
      <c r="E6" s="242">
        <v>2000000</v>
      </c>
      <c r="F6" s="87" t="s">
        <v>395</v>
      </c>
      <c r="G6" s="87" t="s">
        <v>337</v>
      </c>
      <c r="H6" s="87" t="s">
        <v>396</v>
      </c>
      <c r="I6" s="87"/>
    </row>
    <row r="7" spans="1:12" s="86" customFormat="1" ht="24" customHeight="1" x14ac:dyDescent="0.15">
      <c r="A7" s="245"/>
      <c r="B7" s="210"/>
      <c r="C7" s="212" t="s">
        <v>164</v>
      </c>
      <c r="D7" s="110"/>
      <c r="E7" s="242"/>
      <c r="F7" s="87"/>
      <c r="G7" s="87"/>
      <c r="H7" s="87"/>
      <c r="I7" s="87"/>
    </row>
    <row r="8" spans="1:12" s="86" customFormat="1" ht="24" customHeight="1" x14ac:dyDescent="0.15">
      <c r="A8" s="245"/>
      <c r="B8" s="210"/>
      <c r="C8" s="129"/>
      <c r="D8" s="110"/>
      <c r="E8" s="242"/>
      <c r="F8" s="110"/>
      <c r="G8" s="87"/>
      <c r="H8" s="242"/>
      <c r="I8" s="87"/>
    </row>
    <row r="9" spans="1:12" s="86" customFormat="1" ht="24" customHeight="1" x14ac:dyDescent="0.15">
      <c r="A9" s="245"/>
      <c r="B9" s="210"/>
      <c r="C9" s="129"/>
      <c r="D9" s="110"/>
      <c r="E9" s="242"/>
      <c r="F9" s="110"/>
      <c r="G9" s="87"/>
      <c r="H9" s="242"/>
      <c r="I9" s="87"/>
    </row>
    <row r="10" spans="1:12" s="86" customFormat="1" ht="24" customHeight="1" x14ac:dyDescent="0.15">
      <c r="A10" s="245"/>
      <c r="B10" s="210"/>
      <c r="C10" s="129"/>
      <c r="D10" s="110"/>
      <c r="E10" s="242"/>
      <c r="F10" s="110"/>
      <c r="G10" s="87"/>
      <c r="H10" s="242"/>
      <c r="I10" s="87"/>
    </row>
    <row r="11" spans="1:12" s="86" customFormat="1" ht="24" customHeight="1" x14ac:dyDescent="0.15">
      <c r="A11" s="245"/>
      <c r="B11" s="210"/>
      <c r="C11" s="129"/>
      <c r="D11" s="110"/>
      <c r="E11" s="242"/>
      <c r="F11" s="110"/>
      <c r="G11" s="87"/>
      <c r="H11" s="242"/>
      <c r="I11" s="87"/>
    </row>
    <row r="12" spans="1:12" s="86" customFormat="1" ht="24" customHeight="1" x14ac:dyDescent="0.15">
      <c r="A12" s="245"/>
      <c r="B12" s="210"/>
      <c r="C12" s="129"/>
      <c r="D12" s="110"/>
      <c r="E12" s="242"/>
      <c r="F12" s="110"/>
      <c r="G12" s="87"/>
      <c r="H12" s="242"/>
      <c r="I12" s="87"/>
    </row>
    <row r="13" spans="1:12" s="86" customFormat="1" ht="24" customHeight="1" x14ac:dyDescent="0.15">
      <c r="A13" s="245"/>
      <c r="B13" s="210"/>
      <c r="C13" s="129"/>
      <c r="D13" s="110"/>
      <c r="E13" s="242"/>
      <c r="F13" s="110"/>
      <c r="G13" s="87"/>
      <c r="H13" s="242"/>
      <c r="I13" s="87"/>
    </row>
    <row r="14" spans="1:12" s="244" customFormat="1" ht="24" customHeight="1" x14ac:dyDescent="0.15">
      <c r="A14" s="245"/>
      <c r="B14" s="210"/>
      <c r="C14" s="129"/>
      <c r="D14" s="110"/>
      <c r="E14" s="242"/>
      <c r="F14" s="87"/>
      <c r="G14" s="87"/>
      <c r="H14" s="87"/>
      <c r="I14" s="87"/>
      <c r="J14" s="86"/>
      <c r="K14" s="86"/>
      <c r="L14" s="86"/>
    </row>
    <row r="15" spans="1:12" s="86" customFormat="1" ht="24" customHeight="1" x14ac:dyDescent="0.15">
      <c r="A15" s="245"/>
      <c r="B15" s="210"/>
      <c r="C15" s="129"/>
      <c r="D15" s="110"/>
      <c r="E15" s="242"/>
      <c r="F15" s="110"/>
      <c r="G15" s="87"/>
      <c r="H15" s="242"/>
      <c r="I15" s="87"/>
    </row>
    <row r="16" spans="1:12" customFormat="1" ht="24" customHeight="1" x14ac:dyDescent="0.15">
      <c r="A16" s="246"/>
      <c r="B16" s="210"/>
      <c r="C16" s="243"/>
      <c r="D16" s="110"/>
      <c r="E16" s="111"/>
      <c r="F16" s="87"/>
      <c r="G16" s="87"/>
      <c r="H16" s="87"/>
      <c r="I16" s="87"/>
      <c r="J16" s="86"/>
      <c r="K16" s="86"/>
      <c r="L16" s="86"/>
    </row>
    <row r="17" spans="1:12" customFormat="1" ht="24" customHeight="1" x14ac:dyDescent="0.15">
      <c r="A17" s="246"/>
      <c r="B17" s="210"/>
      <c r="C17" s="212"/>
      <c r="D17" s="110"/>
      <c r="E17" s="111"/>
      <c r="F17" s="87"/>
      <c r="G17" s="87"/>
      <c r="H17" s="87"/>
      <c r="I17" s="87"/>
      <c r="J17" s="86"/>
      <c r="K17" s="86"/>
      <c r="L17" s="86"/>
    </row>
    <row r="18" spans="1:12" customFormat="1" ht="24" customHeight="1" x14ac:dyDescent="0.15">
      <c r="A18" s="246"/>
      <c r="B18" s="210"/>
      <c r="C18" s="212"/>
      <c r="D18" s="110"/>
      <c r="E18" s="111"/>
      <c r="F18" s="87"/>
      <c r="G18" s="87"/>
      <c r="H18" s="87"/>
      <c r="I18" s="87"/>
      <c r="J18" s="86"/>
      <c r="K18" s="86"/>
      <c r="L18" s="86"/>
    </row>
    <row r="19" spans="1:12" customFormat="1" ht="24" customHeight="1" x14ac:dyDescent="0.15">
      <c r="A19" s="246"/>
      <c r="B19" s="210"/>
      <c r="C19" s="212"/>
      <c r="D19" s="110"/>
      <c r="E19" s="111"/>
      <c r="F19" s="87"/>
      <c r="G19" s="87"/>
      <c r="H19" s="87"/>
      <c r="I19" s="87"/>
      <c r="J19" s="86"/>
      <c r="K19" s="86"/>
      <c r="L19" s="86"/>
    </row>
    <row r="20" spans="1:12" s="86" customFormat="1" ht="24" customHeight="1" x14ac:dyDescent="0.15">
      <c r="A20" s="246"/>
      <c r="B20" s="210"/>
      <c r="C20" s="212"/>
      <c r="D20" s="110"/>
      <c r="E20" s="111"/>
      <c r="F20" s="87"/>
      <c r="G20" s="87"/>
      <c r="H20" s="87"/>
      <c r="I20" s="87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27" customWidth="1"/>
    <col min="2" max="2" width="8.77734375" style="27" customWidth="1"/>
    <col min="3" max="3" width="29.21875" style="65" customWidth="1"/>
    <col min="4" max="4" width="10.88671875" style="27" customWidth="1"/>
    <col min="5" max="8" width="12.44140625" style="27" customWidth="1"/>
    <col min="9" max="10" width="11.33203125" style="27" customWidth="1"/>
    <col min="11" max="11" width="11.6640625" style="28" customWidth="1"/>
    <col min="12" max="12" width="11.33203125" style="27" bestFit="1" customWidth="1"/>
    <col min="13" max="13" width="8.88671875" style="27"/>
    <col min="14" max="16384" width="8.88671875" style="54"/>
  </cols>
  <sheetData>
    <row r="1" spans="1:13" ht="36" customHeight="1" x14ac:dyDescent="0.15">
      <c r="A1" s="58" t="s">
        <v>76</v>
      </c>
      <c r="B1" s="58"/>
      <c r="C1" s="69"/>
      <c r="D1" s="58"/>
      <c r="E1" s="58"/>
      <c r="F1" s="58"/>
      <c r="G1" s="58"/>
      <c r="H1" s="58"/>
      <c r="I1" s="58"/>
      <c r="J1" s="58"/>
      <c r="K1" s="58"/>
      <c r="L1" s="58"/>
      <c r="M1" s="59"/>
    </row>
    <row r="2" spans="1:13" s="35" customFormat="1" ht="25.5" customHeight="1" x14ac:dyDescent="0.25">
      <c r="A2" s="78" t="s">
        <v>99</v>
      </c>
      <c r="B2" s="79"/>
      <c r="C2" s="64"/>
      <c r="D2" s="36"/>
      <c r="E2" s="36"/>
      <c r="F2" s="36"/>
      <c r="G2" s="36"/>
      <c r="H2" s="36"/>
      <c r="I2" s="36"/>
      <c r="J2" s="36"/>
      <c r="K2" s="36"/>
      <c r="L2" s="36"/>
      <c r="M2" s="41" t="s">
        <v>90</v>
      </c>
    </row>
    <row r="3" spans="1:13" ht="35.25" customHeight="1" x14ac:dyDescent="0.15">
      <c r="A3" s="25" t="s">
        <v>43</v>
      </c>
      <c r="B3" s="26" t="s">
        <v>44</v>
      </c>
      <c r="C3" s="68" t="s">
        <v>75</v>
      </c>
      <c r="D3" s="25" t="s">
        <v>74</v>
      </c>
      <c r="E3" s="132" t="s">
        <v>107</v>
      </c>
      <c r="F3" s="26" t="s">
        <v>94</v>
      </c>
      <c r="G3" s="26" t="s">
        <v>93</v>
      </c>
      <c r="H3" s="26" t="s">
        <v>92</v>
      </c>
      <c r="I3" s="26" t="s">
        <v>91</v>
      </c>
      <c r="J3" s="25" t="s">
        <v>45</v>
      </c>
      <c r="K3" s="25" t="s">
        <v>46</v>
      </c>
      <c r="L3" s="25" t="s">
        <v>47</v>
      </c>
      <c r="M3" s="76" t="s">
        <v>1</v>
      </c>
    </row>
    <row r="4" spans="1:13" s="34" customFormat="1" ht="24" customHeight="1" x14ac:dyDescent="0.25">
      <c r="A4" s="30">
        <v>2021</v>
      </c>
      <c r="B4" s="210" t="s">
        <v>243</v>
      </c>
      <c r="C4" s="90" t="s">
        <v>248</v>
      </c>
      <c r="D4" s="30" t="s">
        <v>249</v>
      </c>
      <c r="E4" s="12" t="s">
        <v>104</v>
      </c>
      <c r="F4" s="112">
        <v>73000000</v>
      </c>
      <c r="G4" s="113"/>
      <c r="H4" s="113"/>
      <c r="I4" s="113">
        <v>73000000</v>
      </c>
      <c r="J4" s="30" t="s">
        <v>250</v>
      </c>
      <c r="K4" s="30" t="s">
        <v>251</v>
      </c>
      <c r="L4" s="30" t="s">
        <v>252</v>
      </c>
      <c r="M4" s="33"/>
    </row>
    <row r="5" spans="1:13" s="34" customFormat="1" ht="24" customHeight="1" x14ac:dyDescent="0.25">
      <c r="A5" s="30">
        <v>2021</v>
      </c>
      <c r="B5" s="210">
        <v>5</v>
      </c>
      <c r="C5" s="90" t="s">
        <v>254</v>
      </c>
      <c r="D5" s="30" t="s">
        <v>249</v>
      </c>
      <c r="E5" s="12" t="s">
        <v>253</v>
      </c>
      <c r="F5" s="112">
        <v>62304000</v>
      </c>
      <c r="G5" s="113" t="s">
        <v>108</v>
      </c>
      <c r="H5" s="113" t="s">
        <v>108</v>
      </c>
      <c r="I5" s="113">
        <v>62304000</v>
      </c>
      <c r="J5" s="30" t="s">
        <v>255</v>
      </c>
      <c r="K5" s="30" t="s">
        <v>256</v>
      </c>
      <c r="L5" s="30" t="s">
        <v>257</v>
      </c>
      <c r="M5" s="33"/>
    </row>
    <row r="6" spans="1:13" s="34" customFormat="1" ht="24" customHeight="1" x14ac:dyDescent="0.25">
      <c r="A6" s="30"/>
      <c r="B6" s="210"/>
      <c r="C6" s="212" t="s">
        <v>164</v>
      </c>
      <c r="D6" s="30"/>
      <c r="E6" s="12"/>
      <c r="F6" s="112"/>
      <c r="G6" s="113"/>
      <c r="H6" s="113"/>
      <c r="I6" s="113"/>
      <c r="J6" s="30"/>
      <c r="K6" s="30"/>
      <c r="L6" s="30"/>
      <c r="M6" s="33"/>
    </row>
    <row r="7" spans="1:13" s="34" customFormat="1" ht="24" customHeight="1" x14ac:dyDescent="0.25">
      <c r="A7" s="30"/>
      <c r="B7" s="210"/>
      <c r="C7" s="90"/>
      <c r="D7" s="30"/>
      <c r="E7" s="12"/>
      <c r="F7" s="112"/>
      <c r="G7" s="113"/>
      <c r="H7" s="113"/>
      <c r="I7" s="113"/>
      <c r="J7" s="30"/>
      <c r="K7" s="30"/>
      <c r="L7" s="30"/>
      <c r="M7" s="33"/>
    </row>
    <row r="8" spans="1:13" s="34" customFormat="1" ht="24" customHeight="1" x14ac:dyDescent="0.25">
      <c r="A8" s="30"/>
      <c r="B8" s="87"/>
      <c r="C8" s="90"/>
      <c r="D8" s="30"/>
      <c r="E8" s="12"/>
      <c r="F8" s="112"/>
      <c r="G8" s="113"/>
      <c r="H8" s="113"/>
      <c r="I8" s="113"/>
      <c r="J8" s="30"/>
      <c r="K8" s="30"/>
      <c r="L8" s="30"/>
      <c r="M8" s="33"/>
    </row>
    <row r="9" spans="1:13" s="34" customFormat="1" ht="24" customHeight="1" x14ac:dyDescent="0.25">
      <c r="A9" s="30"/>
      <c r="B9" s="87"/>
      <c r="C9" s="90"/>
      <c r="D9" s="30"/>
      <c r="E9" s="12"/>
      <c r="F9" s="112"/>
      <c r="G9" s="113"/>
      <c r="H9" s="113"/>
      <c r="I9" s="113"/>
      <c r="J9" s="30"/>
      <c r="K9" s="30"/>
      <c r="L9" s="30"/>
      <c r="M9" s="33"/>
    </row>
    <row r="10" spans="1:13" s="34" customFormat="1" ht="24" customHeight="1" x14ac:dyDescent="0.25">
      <c r="A10" s="30"/>
      <c r="B10" s="87"/>
      <c r="C10" s="90"/>
      <c r="D10" s="30"/>
      <c r="E10" s="12"/>
      <c r="F10" s="112"/>
      <c r="G10" s="113"/>
      <c r="H10" s="113"/>
      <c r="I10" s="113"/>
      <c r="J10" s="30"/>
      <c r="K10" s="30"/>
      <c r="L10" s="30"/>
      <c r="M10" s="33"/>
    </row>
    <row r="11" spans="1:13" s="34" customFormat="1" ht="24" customHeight="1" x14ac:dyDescent="0.25">
      <c r="A11" s="30"/>
      <c r="B11" s="87"/>
      <c r="C11" s="90"/>
      <c r="D11" s="30"/>
      <c r="E11" s="12"/>
      <c r="F11" s="112"/>
      <c r="G11" s="113"/>
      <c r="H11" s="113"/>
      <c r="I11" s="113"/>
      <c r="J11" s="30"/>
      <c r="K11" s="30"/>
      <c r="L11" s="30"/>
      <c r="M11" s="33"/>
    </row>
    <row r="12" spans="1:13" s="34" customFormat="1" ht="24" customHeight="1" x14ac:dyDescent="0.25">
      <c r="A12" s="30"/>
      <c r="B12" s="87"/>
      <c r="C12" s="90"/>
      <c r="D12" s="30"/>
      <c r="E12" s="12"/>
      <c r="F12" s="112"/>
      <c r="G12" s="113"/>
      <c r="H12" s="113"/>
      <c r="I12" s="113"/>
      <c r="J12" s="30"/>
      <c r="K12" s="30"/>
      <c r="L12" s="30"/>
      <c r="M12" s="33"/>
    </row>
    <row r="13" spans="1:13" s="34" customFormat="1" ht="24" customHeight="1" x14ac:dyDescent="0.25">
      <c r="A13" s="30"/>
      <c r="B13" s="87"/>
      <c r="C13" s="90"/>
      <c r="D13" s="30"/>
      <c r="E13" s="12"/>
      <c r="F13" s="112"/>
      <c r="G13" s="113"/>
      <c r="H13" s="113"/>
      <c r="I13" s="113"/>
      <c r="J13" s="30"/>
      <c r="K13" s="30"/>
      <c r="L13" s="30"/>
      <c r="M13" s="33"/>
    </row>
    <row r="14" spans="1:13" s="34" customFormat="1" ht="24" customHeight="1" x14ac:dyDescent="0.25">
      <c r="A14" s="30"/>
      <c r="B14" s="87"/>
      <c r="C14" s="117"/>
      <c r="D14" s="30"/>
      <c r="E14" s="12"/>
      <c r="F14" s="112"/>
      <c r="G14" s="113"/>
      <c r="H14" s="113"/>
      <c r="I14" s="113"/>
      <c r="J14" s="30"/>
      <c r="K14" s="30"/>
      <c r="L14" s="30"/>
      <c r="M14" s="33"/>
    </row>
    <row r="15" spans="1:13" s="34" customFormat="1" ht="24" customHeight="1" x14ac:dyDescent="0.25">
      <c r="A15" s="30"/>
      <c r="B15" s="87"/>
      <c r="C15" s="90"/>
      <c r="D15" s="30"/>
      <c r="E15" s="12"/>
      <c r="F15" s="112"/>
      <c r="G15" s="113"/>
      <c r="H15" s="113"/>
      <c r="I15" s="113"/>
      <c r="J15" s="30"/>
      <c r="K15" s="30"/>
      <c r="L15" s="30"/>
      <c r="M15" s="33"/>
    </row>
    <row r="16" spans="1:13" s="34" customFormat="1" ht="24" customHeight="1" x14ac:dyDescent="0.25">
      <c r="A16" s="30"/>
      <c r="B16" s="87"/>
      <c r="C16" s="90"/>
      <c r="D16" s="30"/>
      <c r="E16" s="12"/>
      <c r="F16" s="112"/>
      <c r="G16" s="113"/>
      <c r="H16" s="113"/>
      <c r="I16" s="113"/>
      <c r="J16" s="30"/>
      <c r="K16" s="30"/>
      <c r="L16" s="30"/>
      <c r="M16" s="33"/>
    </row>
    <row r="17" spans="1:13" s="34" customFormat="1" ht="24" customHeight="1" x14ac:dyDescent="0.25">
      <c r="A17" s="30"/>
      <c r="B17" s="87"/>
      <c r="C17" s="90"/>
      <c r="D17" s="30"/>
      <c r="E17" s="12"/>
      <c r="F17" s="112"/>
      <c r="G17" s="113"/>
      <c r="H17" s="113"/>
      <c r="I17" s="113"/>
      <c r="J17" s="30"/>
      <c r="K17" s="30"/>
      <c r="L17" s="30"/>
      <c r="M17" s="33"/>
    </row>
    <row r="18" spans="1:13" s="34" customFormat="1" ht="24" customHeight="1" x14ac:dyDescent="0.25">
      <c r="A18" s="30"/>
      <c r="B18" s="87"/>
      <c r="C18" s="90"/>
      <c r="D18" s="30"/>
      <c r="E18" s="12"/>
      <c r="F18" s="112"/>
      <c r="G18" s="113"/>
      <c r="H18" s="113"/>
      <c r="I18" s="113"/>
      <c r="J18" s="30"/>
      <c r="K18" s="30"/>
      <c r="L18" s="30"/>
      <c r="M18" s="33"/>
    </row>
    <row r="19" spans="1:13" s="34" customFormat="1" ht="24" customHeight="1" x14ac:dyDescent="0.25">
      <c r="A19" s="30"/>
      <c r="B19" s="87"/>
      <c r="C19" s="90"/>
      <c r="D19" s="30"/>
      <c r="E19" s="12"/>
      <c r="F19" s="112"/>
      <c r="G19" s="113"/>
      <c r="H19" s="113"/>
      <c r="I19" s="113"/>
      <c r="J19" s="30"/>
      <c r="K19" s="30"/>
      <c r="L19" s="30"/>
      <c r="M19" s="33"/>
    </row>
    <row r="20" spans="1:13" s="34" customFormat="1" ht="24" customHeight="1" x14ac:dyDescent="0.25">
      <c r="A20" s="30"/>
      <c r="B20" s="87"/>
      <c r="C20" s="90"/>
      <c r="D20" s="30"/>
      <c r="E20" s="12"/>
      <c r="F20" s="112"/>
      <c r="G20" s="113"/>
      <c r="H20" s="113"/>
      <c r="I20" s="113"/>
      <c r="J20" s="30"/>
      <c r="K20" s="30"/>
      <c r="L20" s="30"/>
      <c r="M20" s="33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12" style="46" customWidth="1"/>
    <col min="2" max="2" width="56.5546875" style="46" customWidth="1"/>
    <col min="3" max="3" width="9.5546875" style="46" customWidth="1"/>
    <col min="4" max="4" width="8.88671875" style="46" customWidth="1"/>
    <col min="5" max="5" width="9.21875" style="46" customWidth="1"/>
    <col min="6" max="8" width="9.6640625" style="46" customWidth="1"/>
    <col min="9" max="9" width="11.109375" style="46" customWidth="1"/>
    <col min="10" max="10" width="9.6640625" style="46" customWidth="1"/>
    <col min="11" max="11" width="8.44140625" style="46" customWidth="1"/>
    <col min="12" max="12" width="1.5546875" style="27" customWidth="1"/>
    <col min="13" max="13" width="8.88671875" style="27" hidden="1" customWidth="1"/>
    <col min="14" max="15" width="9.6640625" style="46" hidden="1" customWidth="1"/>
    <col min="16" max="16" width="8.88671875" style="27" hidden="1" customWidth="1"/>
    <col min="17" max="17" width="12.6640625" style="27" hidden="1" customWidth="1"/>
    <col min="18" max="18" width="8.88671875" style="27" customWidth="1"/>
    <col min="19" max="16384" width="8.88671875" style="27"/>
  </cols>
  <sheetData>
    <row r="1" spans="1:18" ht="36" customHeight="1" x14ac:dyDescent="0.15">
      <c r="A1" s="13" t="s">
        <v>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56"/>
      <c r="N1" s="27"/>
      <c r="O1" s="27"/>
    </row>
    <row r="2" spans="1:18" ht="25.5" customHeight="1" x14ac:dyDescent="0.15">
      <c r="A2" s="78" t="s">
        <v>99</v>
      </c>
      <c r="B2" s="38"/>
      <c r="C2" s="38"/>
      <c r="D2" s="40"/>
      <c r="E2" s="40"/>
      <c r="F2" s="40"/>
      <c r="G2" s="40"/>
      <c r="H2" s="40"/>
      <c r="I2" s="40"/>
      <c r="J2" s="40"/>
      <c r="K2" s="41" t="s">
        <v>88</v>
      </c>
      <c r="N2" s="40"/>
      <c r="O2" s="40"/>
    </row>
    <row r="3" spans="1:18" ht="35.2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23" t="s">
        <v>8</v>
      </c>
      <c r="O3" s="23" t="s">
        <v>9</v>
      </c>
    </row>
    <row r="4" spans="1:18" ht="24" customHeight="1" x14ac:dyDescent="0.15">
      <c r="A4" s="19" t="s">
        <v>97</v>
      </c>
      <c r="B4" s="109" t="s">
        <v>274</v>
      </c>
      <c r="C4" s="74" t="s">
        <v>275</v>
      </c>
      <c r="D4" s="247" t="s">
        <v>277</v>
      </c>
      <c r="E4" s="7" t="s">
        <v>278</v>
      </c>
      <c r="F4" s="7" t="s">
        <v>279</v>
      </c>
      <c r="G4" s="19">
        <v>81250000</v>
      </c>
      <c r="H4" s="19">
        <v>81250000</v>
      </c>
      <c r="I4" s="19" t="s">
        <v>280</v>
      </c>
      <c r="J4" s="19" t="s">
        <v>281</v>
      </c>
      <c r="K4" s="19"/>
      <c r="M4" s="51">
        <f t="shared" ref="M4:M7" si="0">H4/G4</f>
        <v>1</v>
      </c>
      <c r="N4" s="19">
        <v>4600</v>
      </c>
      <c r="O4" s="19">
        <v>4181</v>
      </c>
      <c r="P4" s="51">
        <f t="shared" ref="P4:P7" si="1">O4/N4</f>
        <v>0.90891304347826085</v>
      </c>
      <c r="Q4" s="52"/>
      <c r="R4" s="52"/>
    </row>
    <row r="5" spans="1:18" ht="24" customHeight="1" x14ac:dyDescent="0.15">
      <c r="A5" s="19" t="s">
        <v>97</v>
      </c>
      <c r="B5" s="24" t="s">
        <v>282</v>
      </c>
      <c r="C5" s="74" t="s">
        <v>275</v>
      </c>
      <c r="D5" s="247" t="s">
        <v>270</v>
      </c>
      <c r="E5" s="7" t="s">
        <v>271</v>
      </c>
      <c r="F5" s="7" t="s">
        <v>272</v>
      </c>
      <c r="G5" s="19">
        <v>28500000</v>
      </c>
      <c r="H5" s="19">
        <v>2509091</v>
      </c>
      <c r="I5" s="19" t="s">
        <v>283</v>
      </c>
      <c r="J5" s="19" t="s">
        <v>284</v>
      </c>
      <c r="K5" s="19"/>
      <c r="M5" s="51">
        <f t="shared" si="0"/>
        <v>8.8038280701754387E-2</v>
      </c>
      <c r="N5" s="19">
        <v>4600</v>
      </c>
      <c r="O5" s="19">
        <v>4181</v>
      </c>
      <c r="P5" s="51">
        <f t="shared" si="1"/>
        <v>0.90891304347826085</v>
      </c>
      <c r="Q5" s="52"/>
      <c r="R5" s="52"/>
    </row>
    <row r="6" spans="1:18" ht="24" customHeight="1" x14ac:dyDescent="0.15">
      <c r="A6" s="19" t="s">
        <v>97</v>
      </c>
      <c r="B6" s="109" t="s">
        <v>285</v>
      </c>
      <c r="C6" s="74" t="s">
        <v>276</v>
      </c>
      <c r="D6" s="247" t="s">
        <v>270</v>
      </c>
      <c r="E6" s="7" t="s">
        <v>271</v>
      </c>
      <c r="F6" s="7" t="s">
        <v>272</v>
      </c>
      <c r="G6" s="19">
        <v>71564660</v>
      </c>
      <c r="H6" s="19">
        <v>71564660</v>
      </c>
      <c r="I6" s="19" t="s">
        <v>273</v>
      </c>
      <c r="J6" s="19" t="s">
        <v>207</v>
      </c>
      <c r="K6" s="19"/>
      <c r="M6" s="51">
        <f t="shared" si="0"/>
        <v>1</v>
      </c>
      <c r="N6" s="19">
        <v>4600</v>
      </c>
      <c r="O6" s="19">
        <v>4181</v>
      </c>
      <c r="P6" s="51">
        <f t="shared" si="1"/>
        <v>0.90891304347826085</v>
      </c>
      <c r="Q6" s="52"/>
      <c r="R6" s="52"/>
    </row>
    <row r="7" spans="1:18" ht="24" customHeight="1" x14ac:dyDescent="0.15">
      <c r="A7" s="19"/>
      <c r="B7" s="212" t="s">
        <v>164</v>
      </c>
      <c r="C7" s="74"/>
      <c r="D7" s="7"/>
      <c r="E7" s="7"/>
      <c r="F7" s="7"/>
      <c r="G7" s="19"/>
      <c r="H7" s="19"/>
      <c r="I7" s="19"/>
      <c r="J7" s="19"/>
      <c r="K7" s="19"/>
      <c r="M7" s="51" t="e">
        <f t="shared" si="0"/>
        <v>#DIV/0!</v>
      </c>
      <c r="N7" s="19">
        <v>4600</v>
      </c>
      <c r="O7" s="19">
        <v>4181</v>
      </c>
      <c r="P7" s="51">
        <f t="shared" si="1"/>
        <v>0.90891304347826085</v>
      </c>
      <c r="Q7" s="52"/>
      <c r="R7" s="52"/>
    </row>
    <row r="8" spans="1:18" ht="24" customHeight="1" x14ac:dyDescent="0.15">
      <c r="A8" s="19"/>
      <c r="B8" s="24"/>
      <c r="C8" s="74"/>
      <c r="D8" s="7"/>
      <c r="E8" s="7"/>
      <c r="F8" s="7"/>
      <c r="G8" s="19"/>
      <c r="H8" s="19"/>
      <c r="I8" s="19"/>
      <c r="J8" s="19"/>
      <c r="K8" s="19"/>
      <c r="M8" s="51" t="e">
        <f>H8/G8</f>
        <v>#DIV/0!</v>
      </c>
      <c r="N8" s="19"/>
      <c r="O8" s="19"/>
      <c r="R8" s="52"/>
    </row>
    <row r="9" spans="1:18" ht="24" customHeight="1" x14ac:dyDescent="0.15">
      <c r="A9" s="19"/>
      <c r="B9" s="24"/>
      <c r="C9" s="74"/>
      <c r="D9" s="7"/>
      <c r="E9" s="7"/>
      <c r="F9" s="7"/>
      <c r="G9" s="19"/>
      <c r="H9" s="19"/>
      <c r="I9" s="19"/>
      <c r="J9" s="19"/>
      <c r="K9" s="19"/>
      <c r="M9" s="51" t="e">
        <f>H9/G9</f>
        <v>#DIV/0!</v>
      </c>
      <c r="N9" s="19"/>
      <c r="O9" s="19"/>
      <c r="R9" s="52"/>
    </row>
    <row r="10" spans="1:18" ht="24" customHeight="1" x14ac:dyDescent="0.15">
      <c r="A10" s="19"/>
      <c r="B10" s="24"/>
      <c r="C10" s="74"/>
      <c r="D10" s="7"/>
      <c r="E10" s="7"/>
      <c r="F10" s="7"/>
      <c r="G10" s="19"/>
      <c r="H10" s="19"/>
      <c r="I10" s="19"/>
      <c r="J10" s="19"/>
      <c r="K10" s="19"/>
      <c r="M10" s="51" t="e">
        <f t="shared" ref="M10:M11" si="2">H10/G10</f>
        <v>#DIV/0!</v>
      </c>
      <c r="N10" s="19">
        <v>4600</v>
      </c>
      <c r="O10" s="19">
        <v>4181</v>
      </c>
      <c r="P10" s="51">
        <f t="shared" ref="P10:P17" si="3">O10/N10</f>
        <v>0.90891304347826085</v>
      </c>
      <c r="Q10" s="52"/>
      <c r="R10" s="52"/>
    </row>
    <row r="11" spans="1:18" ht="24" customHeight="1" x14ac:dyDescent="0.15">
      <c r="A11" s="19"/>
      <c r="B11" s="89"/>
      <c r="C11" s="74"/>
      <c r="D11" s="7"/>
      <c r="E11" s="7"/>
      <c r="F11" s="7"/>
      <c r="G11" s="19"/>
      <c r="H11" s="19"/>
      <c r="I11" s="19"/>
      <c r="J11" s="19"/>
      <c r="K11" s="19"/>
      <c r="M11" s="51" t="e">
        <f t="shared" si="2"/>
        <v>#DIV/0!</v>
      </c>
      <c r="N11" s="19">
        <v>4600</v>
      </c>
      <c r="O11" s="19">
        <v>4181</v>
      </c>
      <c r="P11" s="51">
        <f t="shared" si="3"/>
        <v>0.90891304347826085</v>
      </c>
      <c r="Q11" s="52"/>
      <c r="R11" s="52"/>
    </row>
    <row r="12" spans="1:18" ht="24" customHeight="1" x14ac:dyDescent="0.15">
      <c r="A12" s="19"/>
      <c r="B12" s="24"/>
      <c r="C12" s="74"/>
      <c r="D12" s="7"/>
      <c r="E12" s="7"/>
      <c r="F12" s="7"/>
      <c r="G12" s="19"/>
      <c r="H12" s="19"/>
      <c r="I12" s="19"/>
      <c r="J12" s="19"/>
      <c r="K12" s="19"/>
      <c r="M12" s="51" t="e">
        <f>H12/G12</f>
        <v>#DIV/0!</v>
      </c>
      <c r="N12" s="19"/>
      <c r="O12" s="19"/>
      <c r="R12" s="52"/>
    </row>
    <row r="13" spans="1:18" ht="24" customHeight="1" x14ac:dyDescent="0.15">
      <c r="A13" s="19"/>
      <c r="B13" s="24"/>
      <c r="C13" s="74"/>
      <c r="D13" s="7"/>
      <c r="E13" s="7"/>
      <c r="F13" s="7"/>
      <c r="G13" s="19"/>
      <c r="H13" s="19"/>
      <c r="I13" s="19"/>
      <c r="J13" s="19"/>
      <c r="K13" s="19"/>
      <c r="M13" s="51" t="e">
        <f>H13/G13</f>
        <v>#DIV/0!</v>
      </c>
      <c r="N13" s="19"/>
      <c r="O13" s="19"/>
      <c r="R13" s="52"/>
    </row>
    <row r="14" spans="1:18" ht="24" customHeight="1" x14ac:dyDescent="0.15">
      <c r="A14" s="19"/>
      <c r="B14" s="24"/>
      <c r="C14" s="74"/>
      <c r="D14" s="7"/>
      <c r="E14" s="7"/>
      <c r="F14" s="7"/>
      <c r="G14" s="19"/>
      <c r="H14" s="19"/>
      <c r="I14" s="19"/>
      <c r="J14" s="19"/>
      <c r="K14" s="19"/>
      <c r="M14" s="51" t="e">
        <f t="shared" ref="M14:M17" si="4">H14/G14</f>
        <v>#DIV/0!</v>
      </c>
      <c r="N14" s="19">
        <v>4600</v>
      </c>
      <c r="O14" s="19">
        <v>4181</v>
      </c>
      <c r="P14" s="51">
        <f t="shared" si="3"/>
        <v>0.90891304347826085</v>
      </c>
      <c r="Q14" s="52"/>
      <c r="R14" s="52"/>
    </row>
    <row r="15" spans="1:18" ht="24" customHeight="1" x14ac:dyDescent="0.15">
      <c r="A15" s="19"/>
      <c r="B15" s="24"/>
      <c r="C15" s="74"/>
      <c r="D15" s="7"/>
      <c r="E15" s="7"/>
      <c r="F15" s="7"/>
      <c r="G15" s="19"/>
      <c r="H15" s="19"/>
      <c r="I15" s="19"/>
      <c r="J15" s="19"/>
      <c r="K15" s="19"/>
      <c r="M15" s="51" t="e">
        <f t="shared" si="4"/>
        <v>#DIV/0!</v>
      </c>
      <c r="N15" s="19">
        <v>4600</v>
      </c>
      <c r="O15" s="19">
        <v>4181</v>
      </c>
      <c r="P15" s="51">
        <f t="shared" si="3"/>
        <v>0.90891304347826085</v>
      </c>
      <c r="Q15" s="52"/>
      <c r="R15" s="52"/>
    </row>
    <row r="16" spans="1:18" ht="24" customHeight="1" x14ac:dyDescent="0.15">
      <c r="A16" s="19"/>
      <c r="B16" s="24"/>
      <c r="C16" s="74"/>
      <c r="D16" s="7"/>
      <c r="E16" s="7"/>
      <c r="F16" s="7"/>
      <c r="G16" s="19"/>
      <c r="H16" s="19"/>
      <c r="I16" s="19"/>
      <c r="J16" s="19"/>
      <c r="K16" s="19"/>
      <c r="M16" s="51" t="e">
        <f t="shared" si="4"/>
        <v>#DIV/0!</v>
      </c>
      <c r="N16" s="19">
        <v>4600</v>
      </c>
      <c r="O16" s="19">
        <v>4181</v>
      </c>
      <c r="P16" s="51">
        <f t="shared" si="3"/>
        <v>0.90891304347826085</v>
      </c>
      <c r="Q16" s="52"/>
      <c r="R16" s="52"/>
    </row>
    <row r="17" spans="1:18" ht="24" customHeight="1" x14ac:dyDescent="0.15">
      <c r="A17" s="19"/>
      <c r="B17" s="24"/>
      <c r="C17" s="74"/>
      <c r="D17" s="7"/>
      <c r="E17" s="7"/>
      <c r="F17" s="7"/>
      <c r="G17" s="19"/>
      <c r="H17" s="19"/>
      <c r="I17" s="19"/>
      <c r="J17" s="19"/>
      <c r="K17" s="19"/>
      <c r="M17" s="51" t="e">
        <f t="shared" si="4"/>
        <v>#DIV/0!</v>
      </c>
      <c r="N17" s="19">
        <v>4600</v>
      </c>
      <c r="O17" s="19">
        <v>4181</v>
      </c>
      <c r="P17" s="51">
        <f t="shared" si="3"/>
        <v>0.90891304347826085</v>
      </c>
      <c r="Q17" s="52"/>
      <c r="R17" s="52"/>
    </row>
    <row r="18" spans="1:18" ht="24" customHeight="1" x14ac:dyDescent="0.15">
      <c r="A18" s="19"/>
      <c r="B18" s="24"/>
      <c r="C18" s="74"/>
      <c r="D18" s="7"/>
      <c r="E18" s="7"/>
      <c r="F18" s="7"/>
      <c r="G18" s="19"/>
      <c r="H18" s="19"/>
      <c r="I18" s="19"/>
      <c r="J18" s="19"/>
      <c r="K18" s="19"/>
      <c r="M18" s="51" t="e">
        <f t="shared" ref="M18:M20" si="5">H18/G18</f>
        <v>#DIV/0!</v>
      </c>
      <c r="N18" s="19">
        <v>4600</v>
      </c>
      <c r="O18" s="19">
        <v>4181</v>
      </c>
      <c r="P18" s="51">
        <f t="shared" ref="P18:P20" si="6">O18/N18</f>
        <v>0.90891304347826085</v>
      </c>
      <c r="Q18" s="52"/>
      <c r="R18" s="52"/>
    </row>
    <row r="19" spans="1:18" ht="24" customHeight="1" x14ac:dyDescent="0.15">
      <c r="A19" s="19"/>
      <c r="B19" s="24"/>
      <c r="C19" s="74"/>
      <c r="D19" s="7"/>
      <c r="E19" s="7"/>
      <c r="F19" s="7"/>
      <c r="G19" s="19"/>
      <c r="H19" s="19"/>
      <c r="I19" s="19"/>
      <c r="J19" s="19"/>
      <c r="K19" s="19"/>
      <c r="M19" s="51" t="e">
        <f t="shared" si="5"/>
        <v>#DIV/0!</v>
      </c>
      <c r="N19" s="19">
        <v>4600</v>
      </c>
      <c r="O19" s="19">
        <v>4181</v>
      </c>
      <c r="P19" s="51">
        <f t="shared" si="6"/>
        <v>0.90891304347826085</v>
      </c>
      <c r="Q19" s="52"/>
      <c r="R19" s="52"/>
    </row>
    <row r="20" spans="1:18" ht="24" customHeight="1" x14ac:dyDescent="0.15">
      <c r="A20" s="19"/>
      <c r="B20" s="24"/>
      <c r="C20" s="74"/>
      <c r="D20" s="7"/>
      <c r="E20" s="7"/>
      <c r="F20" s="7"/>
      <c r="G20" s="19"/>
      <c r="H20" s="19"/>
      <c r="I20" s="19"/>
      <c r="J20" s="19"/>
      <c r="K20" s="19"/>
      <c r="M20" s="51" t="e">
        <f t="shared" si="5"/>
        <v>#DIV/0!</v>
      </c>
      <c r="N20" s="19">
        <v>4600</v>
      </c>
      <c r="O20" s="19">
        <v>4181</v>
      </c>
      <c r="P20" s="51">
        <f t="shared" si="6"/>
        <v>0.90891304347826085</v>
      </c>
      <c r="Q20" s="52"/>
      <c r="R20" s="52"/>
    </row>
    <row r="21" spans="1:18" ht="24" customHeight="1" x14ac:dyDescent="0.1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N21" s="53"/>
      <c r="O21" s="53"/>
    </row>
    <row r="22" spans="1:18" ht="24" customHeight="1" x14ac:dyDescent="0.1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N22" s="53"/>
      <c r="O22" s="53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2" style="46" customWidth="1"/>
    <col min="2" max="2" width="56.5546875" style="47" customWidth="1"/>
    <col min="3" max="3" width="9.5546875" style="46" customWidth="1"/>
    <col min="4" max="4" width="8.88671875" style="46" customWidth="1"/>
    <col min="5" max="5" width="9.21875" style="46" customWidth="1"/>
    <col min="6" max="6" width="10.5546875" style="48" customWidth="1"/>
    <col min="7" max="7" width="9.6640625" style="46" customWidth="1"/>
    <col min="8" max="8" width="12.6640625" style="49" customWidth="1"/>
    <col min="9" max="9" width="9.6640625" style="46" customWidth="1"/>
    <col min="10" max="10" width="10.5546875" style="44" customWidth="1"/>
    <col min="11" max="11" width="8.44140625" style="46" customWidth="1"/>
    <col min="12" max="16384" width="8.88671875" style="27"/>
  </cols>
  <sheetData>
    <row r="1" spans="1:12" ht="36" customHeight="1" x14ac:dyDescent="0.15">
      <c r="A1" s="13" t="s">
        <v>21</v>
      </c>
      <c r="B1" s="13"/>
      <c r="C1" s="13"/>
      <c r="D1" s="13"/>
      <c r="E1" s="13"/>
      <c r="F1" s="14"/>
      <c r="G1" s="13"/>
      <c r="H1" s="13"/>
      <c r="I1" s="13"/>
      <c r="J1" s="14"/>
      <c r="K1" s="13"/>
      <c r="L1" s="56"/>
    </row>
    <row r="2" spans="1:12" ht="25.5" customHeight="1" x14ac:dyDescent="0.15">
      <c r="A2" s="78" t="s">
        <v>99</v>
      </c>
      <c r="B2" s="77"/>
      <c r="C2" s="38"/>
      <c r="D2" s="40"/>
      <c r="E2" s="40"/>
      <c r="F2" s="42"/>
      <c r="G2" s="40"/>
      <c r="H2" s="43"/>
      <c r="I2" s="40"/>
      <c r="K2" s="42" t="s">
        <v>89</v>
      </c>
    </row>
    <row r="3" spans="1:12" ht="35.25" customHeight="1" x14ac:dyDescent="0.15">
      <c r="A3" s="15" t="s">
        <v>3</v>
      </c>
      <c r="B3" s="2" t="s">
        <v>4</v>
      </c>
      <c r="C3" s="1" t="s">
        <v>0</v>
      </c>
      <c r="D3" s="2" t="s">
        <v>7</v>
      </c>
      <c r="E3" s="2" t="s">
        <v>22</v>
      </c>
      <c r="F3" s="16" t="s">
        <v>18</v>
      </c>
      <c r="G3" s="2" t="s">
        <v>23</v>
      </c>
      <c r="H3" s="2" t="s">
        <v>100</v>
      </c>
      <c r="I3" s="2" t="s">
        <v>24</v>
      </c>
      <c r="J3" s="16" t="s">
        <v>25</v>
      </c>
      <c r="K3" s="2" t="s">
        <v>1</v>
      </c>
    </row>
    <row r="4" spans="1:12" ht="24" customHeight="1" x14ac:dyDescent="0.15">
      <c r="A4" s="19" t="s">
        <v>97</v>
      </c>
      <c r="B4" s="109" t="s">
        <v>274</v>
      </c>
      <c r="C4" s="74" t="s">
        <v>276</v>
      </c>
      <c r="D4" s="7" t="s">
        <v>206</v>
      </c>
      <c r="E4" s="17" t="s">
        <v>286</v>
      </c>
      <c r="F4" s="21">
        <v>81936600</v>
      </c>
      <c r="G4" s="130">
        <v>0.88</v>
      </c>
      <c r="H4" s="5" t="s">
        <v>287</v>
      </c>
      <c r="I4" s="20">
        <v>0.98204000000000002</v>
      </c>
      <c r="J4" s="19">
        <v>80465240</v>
      </c>
      <c r="K4" s="5"/>
      <c r="L4" s="291"/>
    </row>
    <row r="5" spans="1:12" ht="24" customHeight="1" x14ac:dyDescent="0.15">
      <c r="A5" s="19"/>
      <c r="B5" s="212" t="s">
        <v>164</v>
      </c>
      <c r="C5" s="74"/>
      <c r="D5" s="7"/>
      <c r="E5" s="17"/>
      <c r="F5" s="21"/>
      <c r="G5" s="130"/>
      <c r="H5" s="5"/>
      <c r="I5" s="20"/>
      <c r="J5" s="19"/>
      <c r="K5" s="5"/>
      <c r="L5" s="45"/>
    </row>
    <row r="6" spans="1:12" ht="24" customHeight="1" x14ac:dyDescent="0.15">
      <c r="A6" s="19"/>
      <c r="B6" s="24"/>
      <c r="C6" s="74"/>
      <c r="D6" s="7"/>
      <c r="E6" s="17"/>
      <c r="F6" s="21"/>
      <c r="G6" s="130"/>
      <c r="H6" s="5"/>
      <c r="I6" s="22"/>
      <c r="J6" s="19"/>
      <c r="K6" s="5"/>
      <c r="L6" s="45"/>
    </row>
    <row r="7" spans="1:12" ht="24" customHeight="1" x14ac:dyDescent="0.15">
      <c r="A7" s="19"/>
      <c r="B7" s="89"/>
      <c r="C7" s="74"/>
      <c r="D7" s="7"/>
      <c r="E7" s="17"/>
      <c r="F7" s="21"/>
      <c r="G7" s="130"/>
      <c r="H7" s="5"/>
      <c r="I7" s="20"/>
      <c r="J7" s="19"/>
      <c r="K7" s="5"/>
      <c r="L7" s="45"/>
    </row>
    <row r="8" spans="1:12" ht="24" customHeight="1" x14ac:dyDescent="0.15">
      <c r="A8" s="19"/>
      <c r="B8" s="24"/>
      <c r="C8" s="74"/>
      <c r="D8" s="7"/>
      <c r="E8" s="17"/>
      <c r="F8" s="21"/>
      <c r="G8" s="130"/>
      <c r="H8" s="5"/>
      <c r="I8" s="22"/>
      <c r="J8" s="19"/>
      <c r="K8" s="5"/>
      <c r="L8" s="45"/>
    </row>
    <row r="9" spans="1:12" ht="24" customHeight="1" x14ac:dyDescent="0.15">
      <c r="A9" s="19"/>
      <c r="B9" s="24"/>
      <c r="C9" s="74"/>
      <c r="D9" s="7"/>
      <c r="E9" s="17"/>
      <c r="F9" s="21"/>
      <c r="G9" s="130"/>
      <c r="H9" s="5"/>
      <c r="I9" s="20"/>
      <c r="J9" s="19"/>
      <c r="K9" s="5"/>
      <c r="L9" s="45"/>
    </row>
    <row r="10" spans="1:12" ht="24" customHeight="1" x14ac:dyDescent="0.15">
      <c r="A10" s="19"/>
      <c r="B10" s="24"/>
      <c r="C10" s="74"/>
      <c r="D10" s="7"/>
      <c r="E10" s="17"/>
      <c r="F10" s="21"/>
      <c r="G10" s="130"/>
      <c r="H10" s="5"/>
      <c r="I10" s="22"/>
      <c r="J10" s="19"/>
      <c r="K10" s="5"/>
      <c r="L10" s="45"/>
    </row>
    <row r="11" spans="1:12" ht="24" customHeight="1" x14ac:dyDescent="0.15">
      <c r="A11" s="19"/>
      <c r="B11" s="24"/>
      <c r="C11" s="74"/>
      <c r="D11" s="7"/>
      <c r="E11" s="17"/>
      <c r="F11" s="21"/>
      <c r="G11" s="130"/>
      <c r="H11" s="5"/>
      <c r="I11" s="20"/>
      <c r="J11" s="19"/>
      <c r="K11" s="5"/>
      <c r="L11" s="45"/>
    </row>
    <row r="12" spans="1:12" ht="24" customHeight="1" x14ac:dyDescent="0.15">
      <c r="A12" s="19"/>
      <c r="B12" s="24"/>
      <c r="C12" s="74"/>
      <c r="D12" s="7"/>
      <c r="E12" s="17"/>
      <c r="F12" s="21"/>
      <c r="G12" s="130"/>
      <c r="H12" s="5"/>
      <c r="I12" s="22"/>
      <c r="J12" s="19"/>
      <c r="K12" s="5"/>
      <c r="L12" s="45"/>
    </row>
    <row r="13" spans="1:12" ht="24" customHeight="1" x14ac:dyDescent="0.15">
      <c r="A13" s="19"/>
      <c r="B13" s="89"/>
      <c r="C13" s="74"/>
      <c r="D13" s="7"/>
      <c r="E13" s="17"/>
      <c r="F13" s="21"/>
      <c r="G13" s="20"/>
      <c r="H13" s="5"/>
      <c r="I13" s="20"/>
      <c r="J13" s="19"/>
      <c r="K13" s="5"/>
      <c r="L13" s="45"/>
    </row>
    <row r="14" spans="1:12" ht="24" customHeight="1" x14ac:dyDescent="0.15">
      <c r="A14" s="19"/>
      <c r="B14" s="18"/>
      <c r="C14" s="74"/>
      <c r="D14" s="7"/>
      <c r="E14" s="17"/>
      <c r="F14" s="21"/>
      <c r="G14" s="133"/>
      <c r="H14" s="5"/>
      <c r="I14" s="20"/>
      <c r="J14" s="19"/>
      <c r="K14" s="5"/>
      <c r="L14" s="45"/>
    </row>
    <row r="15" spans="1:12" ht="24" customHeight="1" x14ac:dyDescent="0.15">
      <c r="A15" s="19"/>
      <c r="B15" s="18"/>
      <c r="C15" s="74"/>
      <c r="D15" s="7"/>
      <c r="E15" s="17"/>
      <c r="F15" s="21"/>
      <c r="G15" s="20"/>
      <c r="H15" s="5"/>
      <c r="I15" s="22"/>
      <c r="J15" s="19"/>
      <c r="K15" s="5"/>
      <c r="L15" s="45"/>
    </row>
    <row r="16" spans="1:12" ht="24" customHeight="1" x14ac:dyDescent="0.15">
      <c r="A16" s="19"/>
      <c r="B16" s="18"/>
      <c r="C16" s="74"/>
      <c r="D16" s="7"/>
      <c r="E16" s="17"/>
      <c r="F16" s="21"/>
      <c r="G16" s="133"/>
      <c r="H16" s="5"/>
      <c r="I16" s="22"/>
      <c r="J16" s="19"/>
      <c r="K16" s="5"/>
      <c r="L16" s="45"/>
    </row>
    <row r="17" spans="1:12" ht="24" customHeight="1" x14ac:dyDescent="0.15">
      <c r="A17" s="19"/>
      <c r="B17" s="18"/>
      <c r="C17" s="74"/>
      <c r="D17" s="7"/>
      <c r="E17" s="17"/>
      <c r="F17" s="21"/>
      <c r="G17" s="20"/>
      <c r="H17" s="5"/>
      <c r="I17" s="22"/>
      <c r="J17" s="19"/>
      <c r="K17" s="5"/>
      <c r="L17" s="45"/>
    </row>
    <row r="18" spans="1:12" ht="24" customHeight="1" x14ac:dyDescent="0.15">
      <c r="A18" s="17"/>
      <c r="B18" s="18"/>
      <c r="C18" s="74"/>
      <c r="D18" s="7"/>
      <c r="E18" s="17"/>
      <c r="F18" s="21"/>
      <c r="G18" s="20"/>
      <c r="H18" s="5"/>
      <c r="I18" s="22"/>
      <c r="J18" s="19"/>
      <c r="K18" s="5"/>
      <c r="L18" s="45"/>
    </row>
    <row r="19" spans="1:12" ht="24" customHeight="1" x14ac:dyDescent="0.15">
      <c r="A19" s="17"/>
      <c r="B19" s="18"/>
      <c r="C19" s="74"/>
      <c r="D19" s="7"/>
      <c r="E19" s="17"/>
      <c r="F19" s="21"/>
      <c r="G19" s="20"/>
      <c r="H19" s="5"/>
      <c r="I19" s="22"/>
      <c r="J19" s="19"/>
      <c r="K19" s="5"/>
      <c r="L19" s="45"/>
    </row>
    <row r="20" spans="1:12" ht="24" customHeight="1" x14ac:dyDescent="0.15">
      <c r="A20" s="17"/>
      <c r="B20" s="18"/>
      <c r="C20" s="74"/>
      <c r="D20" s="7"/>
      <c r="E20" s="17"/>
      <c r="F20" s="21"/>
      <c r="G20" s="20"/>
      <c r="H20" s="5"/>
      <c r="I20" s="22"/>
      <c r="J20" s="19"/>
      <c r="K20" s="5"/>
      <c r="L20" s="45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11.109375" style="229" customWidth="1"/>
    <col min="2" max="2" width="37.109375" style="229" customWidth="1"/>
    <col min="3" max="3" width="31.77734375" style="229" customWidth="1"/>
    <col min="4" max="9" width="9.33203125" style="229" customWidth="1"/>
    <col min="10" max="10" width="9.6640625" style="229" customWidth="1"/>
    <col min="11" max="11" width="4.88671875" style="238" customWidth="1"/>
    <col min="12" max="12" width="8.88671875" style="238"/>
    <col min="13" max="16384" width="8.88671875" style="86"/>
  </cols>
  <sheetData>
    <row r="1" spans="1:13" ht="36" customHeight="1" x14ac:dyDescent="0.15">
      <c r="A1" s="225" t="s">
        <v>85</v>
      </c>
      <c r="B1" s="225"/>
      <c r="C1" s="225"/>
      <c r="D1" s="225"/>
      <c r="E1" s="225"/>
      <c r="F1" s="225"/>
      <c r="G1" s="225"/>
      <c r="H1" s="225"/>
      <c r="I1" s="225"/>
      <c r="J1" s="225"/>
      <c r="K1" s="297"/>
      <c r="L1" s="297"/>
      <c r="M1" s="298"/>
    </row>
    <row r="2" spans="1:13" ht="25.5" customHeight="1" x14ac:dyDescent="0.15">
      <c r="A2" s="92" t="s">
        <v>99</v>
      </c>
      <c r="B2" s="226"/>
      <c r="C2" s="226"/>
      <c r="D2" s="226"/>
      <c r="E2" s="227"/>
      <c r="F2" s="227"/>
      <c r="G2" s="227"/>
      <c r="H2" s="227"/>
      <c r="I2" s="86"/>
      <c r="J2" s="228" t="s">
        <v>90</v>
      </c>
    </row>
    <row r="3" spans="1:13" ht="35.25" customHeight="1" x14ac:dyDescent="0.15">
      <c r="A3" s="1" t="s">
        <v>3</v>
      </c>
      <c r="B3" s="4" t="s">
        <v>4</v>
      </c>
      <c r="C3" s="4" t="s">
        <v>27</v>
      </c>
      <c r="D3" s="1" t="s">
        <v>12</v>
      </c>
      <c r="E3" s="4" t="s">
        <v>13</v>
      </c>
      <c r="F3" s="4" t="s">
        <v>14</v>
      </c>
      <c r="G3" s="4" t="s">
        <v>15</v>
      </c>
      <c r="H3" s="8" t="s">
        <v>58</v>
      </c>
      <c r="I3" s="4" t="s">
        <v>26</v>
      </c>
      <c r="J3" s="2" t="s">
        <v>16</v>
      </c>
    </row>
    <row r="4" spans="1:13" ht="24" customHeight="1" x14ac:dyDescent="0.15">
      <c r="A4" s="60" t="s">
        <v>97</v>
      </c>
      <c r="B4" s="10" t="s">
        <v>165</v>
      </c>
      <c r="C4" s="10" t="s">
        <v>113</v>
      </c>
      <c r="D4" s="71">
        <v>7101600</v>
      </c>
      <c r="E4" s="248">
        <v>44162</v>
      </c>
      <c r="F4" s="248">
        <v>44197</v>
      </c>
      <c r="G4" s="248">
        <v>44561</v>
      </c>
      <c r="H4" s="248" t="s">
        <v>309</v>
      </c>
      <c r="I4" s="248" t="s">
        <v>310</v>
      </c>
      <c r="J4" s="9"/>
      <c r="K4" s="84"/>
    </row>
    <row r="5" spans="1:13" ht="24" customHeight="1" x14ac:dyDescent="0.15">
      <c r="A5" s="60" t="s">
        <v>97</v>
      </c>
      <c r="B5" s="10" t="s">
        <v>166</v>
      </c>
      <c r="C5" s="10" t="s">
        <v>113</v>
      </c>
      <c r="D5" s="71">
        <v>3020400</v>
      </c>
      <c r="E5" s="248">
        <v>44162</v>
      </c>
      <c r="F5" s="248" t="s">
        <v>170</v>
      </c>
      <c r="G5" s="248">
        <v>44561</v>
      </c>
      <c r="H5" s="248" t="s">
        <v>309</v>
      </c>
      <c r="I5" s="248" t="s">
        <v>310</v>
      </c>
      <c r="J5" s="11"/>
      <c r="K5" s="84"/>
    </row>
    <row r="6" spans="1:13" ht="24" customHeight="1" x14ac:dyDescent="0.15">
      <c r="A6" s="60" t="s">
        <v>97</v>
      </c>
      <c r="B6" s="10" t="s">
        <v>167</v>
      </c>
      <c r="C6" s="10" t="s">
        <v>169</v>
      </c>
      <c r="D6" s="71">
        <v>11400000</v>
      </c>
      <c r="E6" s="248">
        <v>44166</v>
      </c>
      <c r="F6" s="248">
        <v>44136</v>
      </c>
      <c r="G6" s="248">
        <v>44500</v>
      </c>
      <c r="H6" s="248" t="s">
        <v>308</v>
      </c>
      <c r="I6" s="248" t="s">
        <v>269</v>
      </c>
      <c r="J6" s="9"/>
      <c r="K6" s="84"/>
    </row>
    <row r="7" spans="1:13" ht="24" customHeight="1" x14ac:dyDescent="0.15">
      <c r="A7" s="60" t="s">
        <v>97</v>
      </c>
      <c r="B7" s="6" t="s">
        <v>109</v>
      </c>
      <c r="C7" s="6" t="s">
        <v>110</v>
      </c>
      <c r="D7" s="70">
        <v>3600000</v>
      </c>
      <c r="E7" s="248">
        <v>44180</v>
      </c>
      <c r="F7" s="248">
        <v>44197</v>
      </c>
      <c r="G7" s="248">
        <v>44561</v>
      </c>
      <c r="H7" s="248" t="s">
        <v>308</v>
      </c>
      <c r="I7" s="248" t="s">
        <v>269</v>
      </c>
      <c r="J7" s="9"/>
      <c r="K7" s="84"/>
    </row>
    <row r="8" spans="1:13" ht="24" customHeight="1" x14ac:dyDescent="0.15">
      <c r="A8" s="60" t="s">
        <v>97</v>
      </c>
      <c r="B8" s="6" t="s">
        <v>112</v>
      </c>
      <c r="C8" s="6" t="s">
        <v>113</v>
      </c>
      <c r="D8" s="70">
        <v>6954000</v>
      </c>
      <c r="E8" s="248">
        <v>44183</v>
      </c>
      <c r="F8" s="248">
        <v>44197</v>
      </c>
      <c r="G8" s="248">
        <v>44561</v>
      </c>
      <c r="H8" s="248" t="s">
        <v>308</v>
      </c>
      <c r="I8" s="248" t="s">
        <v>269</v>
      </c>
      <c r="J8" s="62"/>
      <c r="K8" s="84"/>
    </row>
    <row r="9" spans="1:13" ht="24" customHeight="1" x14ac:dyDescent="0.15">
      <c r="A9" s="60" t="s">
        <v>97</v>
      </c>
      <c r="B9" s="6" t="s">
        <v>114</v>
      </c>
      <c r="C9" s="6" t="s">
        <v>115</v>
      </c>
      <c r="D9" s="72">
        <v>4999920</v>
      </c>
      <c r="E9" s="248">
        <v>44186</v>
      </c>
      <c r="F9" s="248">
        <v>44197</v>
      </c>
      <c r="G9" s="248">
        <v>44561</v>
      </c>
      <c r="H9" s="248" t="s">
        <v>308</v>
      </c>
      <c r="I9" s="248" t="s">
        <v>269</v>
      </c>
      <c r="J9" s="62"/>
      <c r="K9" s="84"/>
    </row>
    <row r="10" spans="1:13" ht="24" customHeight="1" x14ac:dyDescent="0.15">
      <c r="A10" s="60" t="s">
        <v>97</v>
      </c>
      <c r="B10" s="6" t="s">
        <v>116</v>
      </c>
      <c r="C10" s="6" t="s">
        <v>111</v>
      </c>
      <c r="D10" s="72">
        <v>4440000</v>
      </c>
      <c r="E10" s="248">
        <v>44186</v>
      </c>
      <c r="F10" s="248">
        <v>44197</v>
      </c>
      <c r="G10" s="248">
        <v>44561</v>
      </c>
      <c r="H10" s="248" t="s">
        <v>308</v>
      </c>
      <c r="I10" s="248" t="s">
        <v>269</v>
      </c>
      <c r="J10" s="62"/>
      <c r="K10" s="84"/>
    </row>
    <row r="11" spans="1:13" ht="24" customHeight="1" x14ac:dyDescent="0.15">
      <c r="A11" s="60" t="s">
        <v>97</v>
      </c>
      <c r="B11" s="6" t="s">
        <v>117</v>
      </c>
      <c r="C11" s="6" t="s">
        <v>118</v>
      </c>
      <c r="D11" s="72">
        <v>5280000</v>
      </c>
      <c r="E11" s="248">
        <v>44186</v>
      </c>
      <c r="F11" s="248">
        <v>44197</v>
      </c>
      <c r="G11" s="248">
        <v>44561</v>
      </c>
      <c r="H11" s="248" t="s">
        <v>308</v>
      </c>
      <c r="I11" s="248" t="s">
        <v>269</v>
      </c>
      <c r="J11" s="62"/>
      <c r="K11" s="84"/>
    </row>
    <row r="12" spans="1:13" ht="24" customHeight="1" x14ac:dyDescent="0.15">
      <c r="A12" s="60" t="s">
        <v>194</v>
      </c>
      <c r="B12" s="6" t="s">
        <v>119</v>
      </c>
      <c r="C12" s="6" t="s">
        <v>120</v>
      </c>
      <c r="D12" s="72">
        <v>14616000</v>
      </c>
      <c r="E12" s="248">
        <v>44186</v>
      </c>
      <c r="F12" s="248">
        <v>44197</v>
      </c>
      <c r="G12" s="248">
        <v>44561</v>
      </c>
      <c r="H12" s="248" t="s">
        <v>308</v>
      </c>
      <c r="I12" s="248" t="s">
        <v>269</v>
      </c>
      <c r="J12" s="62"/>
      <c r="K12" s="84"/>
    </row>
    <row r="13" spans="1:13" ht="24" customHeight="1" x14ac:dyDescent="0.15">
      <c r="A13" s="60" t="s">
        <v>97</v>
      </c>
      <c r="B13" s="6" t="s">
        <v>121</v>
      </c>
      <c r="C13" s="6" t="s">
        <v>122</v>
      </c>
      <c r="D13" s="72">
        <v>3960000</v>
      </c>
      <c r="E13" s="248">
        <v>44187</v>
      </c>
      <c r="F13" s="248">
        <v>44197</v>
      </c>
      <c r="G13" s="248">
        <v>44561</v>
      </c>
      <c r="H13" s="248" t="s">
        <v>308</v>
      </c>
      <c r="I13" s="248" t="s">
        <v>269</v>
      </c>
      <c r="J13" s="62"/>
      <c r="K13" s="84"/>
    </row>
    <row r="14" spans="1:13" ht="24" customHeight="1" x14ac:dyDescent="0.15">
      <c r="A14" s="62" t="s">
        <v>97</v>
      </c>
      <c r="B14" s="6" t="s">
        <v>123</v>
      </c>
      <c r="C14" s="6" t="s">
        <v>124</v>
      </c>
      <c r="D14" s="254">
        <v>8033330</v>
      </c>
      <c r="E14" s="248">
        <v>44187</v>
      </c>
      <c r="F14" s="248">
        <v>44197</v>
      </c>
      <c r="G14" s="248">
        <v>44227</v>
      </c>
      <c r="H14" s="248">
        <v>44227</v>
      </c>
      <c r="I14" s="248">
        <v>44228</v>
      </c>
      <c r="J14" s="62" t="s">
        <v>183</v>
      </c>
      <c r="K14" s="84"/>
    </row>
    <row r="15" spans="1:13" ht="24" customHeight="1" x14ac:dyDescent="0.15">
      <c r="A15" s="60" t="s">
        <v>97</v>
      </c>
      <c r="B15" s="6" t="s">
        <v>125</v>
      </c>
      <c r="C15" s="6" t="s">
        <v>126</v>
      </c>
      <c r="D15" s="72">
        <v>3600000</v>
      </c>
      <c r="E15" s="248">
        <v>44193</v>
      </c>
      <c r="F15" s="248">
        <v>44197</v>
      </c>
      <c r="G15" s="248">
        <v>44561</v>
      </c>
      <c r="H15" s="248" t="s">
        <v>308</v>
      </c>
      <c r="I15" s="248" t="s">
        <v>269</v>
      </c>
      <c r="J15" s="62"/>
      <c r="K15" s="84"/>
    </row>
    <row r="16" spans="1:13" ht="24" customHeight="1" x14ac:dyDescent="0.15">
      <c r="A16" s="60" t="s">
        <v>179</v>
      </c>
      <c r="B16" s="6" t="s">
        <v>127</v>
      </c>
      <c r="C16" s="6" t="s">
        <v>128</v>
      </c>
      <c r="D16" s="72">
        <v>3540480</v>
      </c>
      <c r="E16" s="248">
        <v>44194</v>
      </c>
      <c r="F16" s="248">
        <v>44197</v>
      </c>
      <c r="G16" s="248">
        <v>44561</v>
      </c>
      <c r="H16" s="248" t="s">
        <v>308</v>
      </c>
      <c r="I16" s="248" t="s">
        <v>269</v>
      </c>
      <c r="J16" s="62"/>
      <c r="K16" s="84"/>
    </row>
    <row r="17" spans="1:12" ht="24" customHeight="1" x14ac:dyDescent="0.15">
      <c r="A17" s="60" t="s">
        <v>193</v>
      </c>
      <c r="B17" s="6" t="s">
        <v>129</v>
      </c>
      <c r="C17" s="6" t="s">
        <v>130</v>
      </c>
      <c r="D17" s="72">
        <v>14964000</v>
      </c>
      <c r="E17" s="248">
        <v>44194</v>
      </c>
      <c r="F17" s="248">
        <v>44197</v>
      </c>
      <c r="G17" s="248">
        <v>44561</v>
      </c>
      <c r="H17" s="248" t="s">
        <v>308</v>
      </c>
      <c r="I17" s="248" t="s">
        <v>269</v>
      </c>
      <c r="J17" s="62"/>
      <c r="K17" s="84"/>
    </row>
    <row r="18" spans="1:12" ht="24" customHeight="1" thickBot="1" x14ac:dyDescent="0.2">
      <c r="A18" s="215" t="s">
        <v>179</v>
      </c>
      <c r="B18" s="216" t="s">
        <v>131</v>
      </c>
      <c r="C18" s="216" t="s">
        <v>132</v>
      </c>
      <c r="D18" s="217">
        <v>9600000</v>
      </c>
      <c r="E18" s="249">
        <v>44195</v>
      </c>
      <c r="F18" s="249">
        <v>44197</v>
      </c>
      <c r="G18" s="249">
        <v>44561</v>
      </c>
      <c r="H18" s="249" t="s">
        <v>308</v>
      </c>
      <c r="I18" s="249" t="s">
        <v>269</v>
      </c>
      <c r="J18" s="218"/>
      <c r="K18" s="84"/>
    </row>
    <row r="19" spans="1:12" ht="24" customHeight="1" thickTop="1" x14ac:dyDescent="0.15">
      <c r="A19" s="213" t="s">
        <v>179</v>
      </c>
      <c r="B19" s="119" t="s">
        <v>103</v>
      </c>
      <c r="C19" s="119" t="s">
        <v>172</v>
      </c>
      <c r="D19" s="214">
        <v>8370000</v>
      </c>
      <c r="E19" s="250">
        <v>44200</v>
      </c>
      <c r="F19" s="251">
        <v>44200</v>
      </c>
      <c r="G19" s="251">
        <v>44207</v>
      </c>
      <c r="H19" s="251">
        <v>44207</v>
      </c>
      <c r="I19" s="251">
        <v>44207</v>
      </c>
      <c r="J19" s="118" t="s">
        <v>183</v>
      </c>
      <c r="K19" s="84"/>
    </row>
    <row r="20" spans="1:12" ht="24" customHeight="1" x14ac:dyDescent="0.15">
      <c r="A20" s="60" t="s">
        <v>179</v>
      </c>
      <c r="B20" s="6" t="s">
        <v>174</v>
      </c>
      <c r="C20" s="6" t="s">
        <v>175</v>
      </c>
      <c r="D20" s="72">
        <v>1230000</v>
      </c>
      <c r="E20" s="252">
        <v>44203</v>
      </c>
      <c r="F20" s="248">
        <v>44203</v>
      </c>
      <c r="G20" s="248">
        <v>44208</v>
      </c>
      <c r="H20" s="248">
        <v>44207</v>
      </c>
      <c r="I20" s="248">
        <v>44207</v>
      </c>
      <c r="J20" s="62" t="s">
        <v>183</v>
      </c>
      <c r="K20" s="84"/>
    </row>
    <row r="21" spans="1:12" ht="24" customHeight="1" x14ac:dyDescent="0.15">
      <c r="A21" s="60" t="s">
        <v>179</v>
      </c>
      <c r="B21" s="6" t="s">
        <v>176</v>
      </c>
      <c r="C21" s="6" t="s">
        <v>182</v>
      </c>
      <c r="D21" s="72">
        <v>2757000</v>
      </c>
      <c r="E21" s="252">
        <v>44207</v>
      </c>
      <c r="F21" s="248">
        <v>44207</v>
      </c>
      <c r="G21" s="248">
        <v>44237</v>
      </c>
      <c r="H21" s="248">
        <v>44236</v>
      </c>
      <c r="I21" s="248">
        <v>44236</v>
      </c>
      <c r="J21" s="62" t="s">
        <v>184</v>
      </c>
    </row>
    <row r="22" spans="1:12" ht="24" customHeight="1" x14ac:dyDescent="0.15">
      <c r="A22" s="60" t="s">
        <v>97</v>
      </c>
      <c r="B22" s="6" t="s">
        <v>189</v>
      </c>
      <c r="C22" s="6" t="s">
        <v>124</v>
      </c>
      <c r="D22" s="72">
        <v>243930000</v>
      </c>
      <c r="E22" s="252">
        <v>44221</v>
      </c>
      <c r="F22" s="248">
        <v>44228</v>
      </c>
      <c r="G22" s="248">
        <v>44561</v>
      </c>
      <c r="H22" s="248" t="s">
        <v>308</v>
      </c>
      <c r="I22" s="248" t="s">
        <v>269</v>
      </c>
      <c r="J22" s="62"/>
    </row>
    <row r="23" spans="1:12" ht="24" customHeight="1" x14ac:dyDescent="0.15">
      <c r="A23" s="60" t="s">
        <v>97</v>
      </c>
      <c r="B23" s="6" t="s">
        <v>177</v>
      </c>
      <c r="C23" s="6" t="s">
        <v>178</v>
      </c>
      <c r="D23" s="72">
        <v>4776300</v>
      </c>
      <c r="E23" s="252">
        <v>44222</v>
      </c>
      <c r="F23" s="248">
        <v>44231</v>
      </c>
      <c r="G23" s="248">
        <v>44231</v>
      </c>
      <c r="H23" s="248">
        <v>44230</v>
      </c>
      <c r="I23" s="248">
        <v>44230</v>
      </c>
      <c r="J23" s="62" t="s">
        <v>184</v>
      </c>
    </row>
    <row r="24" spans="1:12" ht="24" customHeight="1" x14ac:dyDescent="0.15">
      <c r="A24" s="60" t="s">
        <v>97</v>
      </c>
      <c r="B24" s="6" t="s">
        <v>185</v>
      </c>
      <c r="C24" s="6" t="s">
        <v>186</v>
      </c>
      <c r="D24" s="72">
        <v>16500000</v>
      </c>
      <c r="E24" s="252">
        <v>44235</v>
      </c>
      <c r="F24" s="248">
        <v>44235</v>
      </c>
      <c r="G24" s="248">
        <v>44252</v>
      </c>
      <c r="H24" s="248">
        <v>44252</v>
      </c>
      <c r="I24" s="248">
        <v>44252</v>
      </c>
      <c r="J24" s="62" t="s">
        <v>184</v>
      </c>
    </row>
    <row r="25" spans="1:12" ht="24" customHeight="1" x14ac:dyDescent="0.15">
      <c r="A25" s="60" t="s">
        <v>97</v>
      </c>
      <c r="B25" s="6" t="s">
        <v>190</v>
      </c>
      <c r="C25" s="6" t="s">
        <v>195</v>
      </c>
      <c r="D25" s="72">
        <v>2400000</v>
      </c>
      <c r="E25" s="252">
        <v>44242</v>
      </c>
      <c r="F25" s="248">
        <v>44256</v>
      </c>
      <c r="G25" s="248">
        <v>44377</v>
      </c>
      <c r="H25" s="248">
        <v>44286</v>
      </c>
      <c r="I25" s="248">
        <v>44288</v>
      </c>
      <c r="J25" s="62"/>
    </row>
    <row r="26" spans="1:12" s="300" customFormat="1" ht="24" hidden="1" customHeight="1" x14ac:dyDescent="0.15">
      <c r="A26" s="294" t="s">
        <v>97</v>
      </c>
      <c r="B26" s="292" t="s">
        <v>191</v>
      </c>
      <c r="C26" s="292" t="s">
        <v>196</v>
      </c>
      <c r="D26" s="295">
        <v>16863000</v>
      </c>
      <c r="E26" s="296">
        <v>44243</v>
      </c>
      <c r="F26" s="293">
        <v>44245</v>
      </c>
      <c r="G26" s="293">
        <v>44347</v>
      </c>
      <c r="H26" s="293"/>
      <c r="I26" s="293"/>
      <c r="J26" s="294"/>
      <c r="K26" s="299"/>
      <c r="L26" s="299"/>
    </row>
    <row r="27" spans="1:12" ht="24" customHeight="1" x14ac:dyDescent="0.15">
      <c r="A27" s="60" t="s">
        <v>97</v>
      </c>
      <c r="B27" s="6" t="s">
        <v>192</v>
      </c>
      <c r="C27" s="6" t="s">
        <v>197</v>
      </c>
      <c r="D27" s="72">
        <v>3690000</v>
      </c>
      <c r="E27" s="252">
        <v>44252</v>
      </c>
      <c r="F27" s="248">
        <v>44253</v>
      </c>
      <c r="G27" s="248">
        <v>44264</v>
      </c>
      <c r="H27" s="248">
        <v>44264</v>
      </c>
      <c r="I27" s="248">
        <v>44264</v>
      </c>
      <c r="J27" s="62" t="s">
        <v>208</v>
      </c>
    </row>
    <row r="28" spans="1:12" ht="24" customHeight="1" x14ac:dyDescent="0.15">
      <c r="A28" s="60" t="s">
        <v>97</v>
      </c>
      <c r="B28" s="224" t="s">
        <v>106</v>
      </c>
      <c r="C28" s="6" t="s">
        <v>198</v>
      </c>
      <c r="D28" s="72">
        <v>9600000</v>
      </c>
      <c r="E28" s="252">
        <v>44253</v>
      </c>
      <c r="F28" s="248">
        <v>44256</v>
      </c>
      <c r="G28" s="248">
        <v>44561</v>
      </c>
      <c r="H28" s="248" t="s">
        <v>308</v>
      </c>
      <c r="I28" s="248" t="s">
        <v>269</v>
      </c>
      <c r="J28" s="62"/>
    </row>
    <row r="29" spans="1:12" ht="24" customHeight="1" x14ac:dyDescent="0.15">
      <c r="A29" s="60" t="s">
        <v>97</v>
      </c>
      <c r="B29" s="224" t="s">
        <v>209</v>
      </c>
      <c r="C29" s="6" t="s">
        <v>204</v>
      </c>
      <c r="D29" s="72">
        <v>2463230</v>
      </c>
      <c r="E29" s="252">
        <v>44265</v>
      </c>
      <c r="F29" s="248">
        <v>44265</v>
      </c>
      <c r="G29" s="248">
        <v>44295</v>
      </c>
      <c r="H29" s="248">
        <v>44294</v>
      </c>
      <c r="I29" s="248">
        <v>44294</v>
      </c>
      <c r="J29" s="62" t="s">
        <v>288</v>
      </c>
    </row>
    <row r="30" spans="1:12" ht="24" customHeight="1" x14ac:dyDescent="0.15">
      <c r="A30" s="60" t="s">
        <v>97</v>
      </c>
      <c r="B30" s="224" t="s">
        <v>157</v>
      </c>
      <c r="C30" s="6" t="s">
        <v>204</v>
      </c>
      <c r="D30" s="72">
        <v>3375120</v>
      </c>
      <c r="E30" s="252">
        <v>44265</v>
      </c>
      <c r="F30" s="248">
        <v>44265</v>
      </c>
      <c r="G30" s="248">
        <v>44280</v>
      </c>
      <c r="H30" s="248">
        <v>44302</v>
      </c>
      <c r="I30" s="248">
        <v>44302</v>
      </c>
      <c r="J30" s="62" t="s">
        <v>288</v>
      </c>
    </row>
    <row r="31" spans="1:12" ht="24" customHeight="1" x14ac:dyDescent="0.15">
      <c r="A31" s="60" t="s">
        <v>97</v>
      </c>
      <c r="B31" s="224" t="s">
        <v>210</v>
      </c>
      <c r="C31" s="6" t="s">
        <v>196</v>
      </c>
      <c r="D31" s="72">
        <v>17941000</v>
      </c>
      <c r="E31" s="252">
        <v>44243</v>
      </c>
      <c r="F31" s="248" t="s">
        <v>224</v>
      </c>
      <c r="G31" s="264" t="s">
        <v>320</v>
      </c>
      <c r="H31" s="248">
        <v>44299</v>
      </c>
      <c r="I31" s="248">
        <v>44299</v>
      </c>
      <c r="J31" s="62" t="s">
        <v>312</v>
      </c>
    </row>
    <row r="32" spans="1:12" ht="24" customHeight="1" x14ac:dyDescent="0.15">
      <c r="A32" s="60" t="s">
        <v>97</v>
      </c>
      <c r="B32" s="224" t="s">
        <v>211</v>
      </c>
      <c r="C32" s="6" t="s">
        <v>219</v>
      </c>
      <c r="D32" s="72">
        <v>5861500</v>
      </c>
      <c r="E32" s="252">
        <v>44270</v>
      </c>
      <c r="F32" s="248">
        <v>44268</v>
      </c>
      <c r="G32" s="248">
        <v>44274</v>
      </c>
      <c r="H32" s="248">
        <v>44274</v>
      </c>
      <c r="I32" s="248">
        <v>44274</v>
      </c>
      <c r="J32" s="62" t="s">
        <v>208</v>
      </c>
    </row>
    <row r="33" spans="1:12" ht="24" customHeight="1" x14ac:dyDescent="0.15">
      <c r="A33" s="60" t="s">
        <v>97</v>
      </c>
      <c r="B33" s="224" t="s">
        <v>158</v>
      </c>
      <c r="C33" s="6" t="s">
        <v>204</v>
      </c>
      <c r="D33" s="72">
        <v>1970580</v>
      </c>
      <c r="E33" s="252">
        <v>44279</v>
      </c>
      <c r="F33" s="248">
        <v>44279</v>
      </c>
      <c r="G33" s="248">
        <v>44294</v>
      </c>
      <c r="H33" s="248">
        <v>44288</v>
      </c>
      <c r="I33" s="248">
        <v>44288</v>
      </c>
      <c r="J33" s="62" t="s">
        <v>225</v>
      </c>
    </row>
    <row r="34" spans="1:12" ht="24" customHeight="1" x14ac:dyDescent="0.15">
      <c r="A34" s="60" t="s">
        <v>97</v>
      </c>
      <c r="B34" s="224" t="s">
        <v>212</v>
      </c>
      <c r="C34" s="6" t="s">
        <v>220</v>
      </c>
      <c r="D34" s="72">
        <v>1900000</v>
      </c>
      <c r="E34" s="252">
        <v>44281</v>
      </c>
      <c r="F34" s="248">
        <v>44284</v>
      </c>
      <c r="G34" s="248">
        <v>44561</v>
      </c>
      <c r="H34" s="248">
        <v>44286</v>
      </c>
      <c r="I34" s="248">
        <v>44288</v>
      </c>
      <c r="J34" s="62"/>
    </row>
    <row r="35" spans="1:12" ht="24" customHeight="1" x14ac:dyDescent="0.15">
      <c r="A35" s="60" t="s">
        <v>97</v>
      </c>
      <c r="B35" s="224" t="s">
        <v>213</v>
      </c>
      <c r="C35" s="6" t="s">
        <v>221</v>
      </c>
      <c r="D35" s="72">
        <v>830000</v>
      </c>
      <c r="E35" s="252">
        <v>44285</v>
      </c>
      <c r="F35" s="248">
        <v>44285</v>
      </c>
      <c r="G35" s="248">
        <v>44292</v>
      </c>
      <c r="H35" s="248">
        <v>44292</v>
      </c>
      <c r="I35" s="248">
        <v>44292</v>
      </c>
      <c r="J35" s="62" t="s">
        <v>306</v>
      </c>
    </row>
    <row r="36" spans="1:12" ht="24" customHeight="1" x14ac:dyDescent="0.15">
      <c r="A36" s="60" t="s">
        <v>97</v>
      </c>
      <c r="B36" s="224" t="s">
        <v>214</v>
      </c>
      <c r="C36" s="6" t="s">
        <v>113</v>
      </c>
      <c r="D36" s="72">
        <v>7615300</v>
      </c>
      <c r="E36" s="252">
        <v>44286</v>
      </c>
      <c r="F36" s="248">
        <v>44287</v>
      </c>
      <c r="G36" s="248">
        <v>44561</v>
      </c>
      <c r="H36" s="248">
        <v>44316</v>
      </c>
      <c r="I36" s="248">
        <v>44319</v>
      </c>
      <c r="J36" s="62"/>
    </row>
    <row r="37" spans="1:12" ht="24" customHeight="1" x14ac:dyDescent="0.15">
      <c r="A37" s="60" t="s">
        <v>97</v>
      </c>
      <c r="B37" s="224" t="s">
        <v>215</v>
      </c>
      <c r="C37" s="6" t="s">
        <v>222</v>
      </c>
      <c r="D37" s="72">
        <v>5583600</v>
      </c>
      <c r="E37" s="252">
        <v>44286</v>
      </c>
      <c r="F37" s="248">
        <v>44286</v>
      </c>
      <c r="G37" s="248">
        <v>44306</v>
      </c>
      <c r="H37" s="248">
        <v>44306</v>
      </c>
      <c r="I37" s="248">
        <v>44306</v>
      </c>
      <c r="J37" s="62" t="s">
        <v>312</v>
      </c>
    </row>
    <row r="38" spans="1:12" ht="24" customHeight="1" x14ac:dyDescent="0.15">
      <c r="A38" s="60" t="s">
        <v>97</v>
      </c>
      <c r="B38" s="224" t="s">
        <v>216</v>
      </c>
      <c r="C38" s="6" t="s">
        <v>204</v>
      </c>
      <c r="D38" s="72">
        <v>62242300</v>
      </c>
      <c r="E38" s="252">
        <v>44286</v>
      </c>
      <c r="F38" s="248">
        <v>44286</v>
      </c>
      <c r="G38" s="248">
        <v>44316</v>
      </c>
      <c r="H38" s="248">
        <v>44298</v>
      </c>
      <c r="I38" s="248">
        <v>44299</v>
      </c>
      <c r="J38" s="62" t="s">
        <v>288</v>
      </c>
    </row>
    <row r="39" spans="1:12" ht="24" customHeight="1" x14ac:dyDescent="0.15">
      <c r="A39" s="60" t="s">
        <v>97</v>
      </c>
      <c r="B39" s="224" t="s">
        <v>217</v>
      </c>
      <c r="C39" s="6" t="s">
        <v>204</v>
      </c>
      <c r="D39" s="72">
        <v>21016170</v>
      </c>
      <c r="E39" s="252">
        <v>44286</v>
      </c>
      <c r="F39" s="248">
        <v>44286</v>
      </c>
      <c r="G39" s="248">
        <v>44316</v>
      </c>
      <c r="H39" s="248">
        <v>44316</v>
      </c>
      <c r="I39" s="248">
        <v>44316</v>
      </c>
      <c r="J39" s="62" t="s">
        <v>288</v>
      </c>
    </row>
    <row r="40" spans="1:12" ht="24" customHeight="1" x14ac:dyDescent="0.15">
      <c r="A40" s="60" t="s">
        <v>97</v>
      </c>
      <c r="B40" s="224" t="s">
        <v>218</v>
      </c>
      <c r="C40" s="6" t="s">
        <v>204</v>
      </c>
      <c r="D40" s="72">
        <v>27375540</v>
      </c>
      <c r="E40" s="252">
        <v>44286</v>
      </c>
      <c r="F40" s="248">
        <v>44286</v>
      </c>
      <c r="G40" s="248">
        <v>44316</v>
      </c>
      <c r="H40" s="248">
        <v>44302</v>
      </c>
      <c r="I40" s="248" t="s">
        <v>311</v>
      </c>
      <c r="J40" s="62" t="s">
        <v>288</v>
      </c>
    </row>
    <row r="41" spans="1:12" ht="24" customHeight="1" x14ac:dyDescent="0.15">
      <c r="A41" s="60" t="s">
        <v>97</v>
      </c>
      <c r="B41" s="224" t="s">
        <v>205</v>
      </c>
      <c r="C41" s="6" t="s">
        <v>223</v>
      </c>
      <c r="D41" s="72">
        <v>5852000</v>
      </c>
      <c r="E41" s="252">
        <v>44288</v>
      </c>
      <c r="F41" s="248">
        <v>44288</v>
      </c>
      <c r="G41" s="248">
        <v>44299</v>
      </c>
      <c r="H41" s="248">
        <v>44299</v>
      </c>
      <c r="I41" s="248">
        <v>44299</v>
      </c>
      <c r="J41" s="62" t="s">
        <v>307</v>
      </c>
    </row>
    <row r="42" spans="1:12" s="301" customFormat="1" ht="24" hidden="1" customHeight="1" x14ac:dyDescent="0.15">
      <c r="A42" s="255" t="s">
        <v>97</v>
      </c>
      <c r="B42" s="308" t="s">
        <v>289</v>
      </c>
      <c r="C42" s="257" t="s">
        <v>298</v>
      </c>
      <c r="D42" s="258">
        <v>7240000</v>
      </c>
      <c r="E42" s="259">
        <v>44291</v>
      </c>
      <c r="F42" s="260">
        <v>44294</v>
      </c>
      <c r="G42" s="260">
        <v>44316</v>
      </c>
      <c r="H42" s="260"/>
      <c r="I42" s="260"/>
      <c r="J42" s="261"/>
      <c r="K42" s="278"/>
      <c r="L42" s="278"/>
    </row>
    <row r="43" spans="1:12" ht="24" customHeight="1" x14ac:dyDescent="0.15">
      <c r="A43" s="60" t="s">
        <v>97</v>
      </c>
      <c r="B43" s="224" t="s">
        <v>290</v>
      </c>
      <c r="C43" s="6" t="s">
        <v>299</v>
      </c>
      <c r="D43" s="72">
        <v>1430000</v>
      </c>
      <c r="E43" s="252">
        <v>44292</v>
      </c>
      <c r="F43" s="248">
        <v>44293</v>
      </c>
      <c r="G43" s="248">
        <v>44299</v>
      </c>
      <c r="H43" s="248">
        <v>44299</v>
      </c>
      <c r="I43" s="248">
        <v>44299</v>
      </c>
      <c r="J43" s="62" t="s">
        <v>307</v>
      </c>
    </row>
    <row r="44" spans="1:12" s="301" customFormat="1" ht="24" hidden="1" customHeight="1" x14ac:dyDescent="0.15">
      <c r="A44" s="255" t="s">
        <v>97</v>
      </c>
      <c r="B44" s="256" t="s">
        <v>291</v>
      </c>
      <c r="C44" s="257" t="s">
        <v>300</v>
      </c>
      <c r="D44" s="258">
        <v>4830000</v>
      </c>
      <c r="E44" s="259">
        <v>44292</v>
      </c>
      <c r="F44" s="260">
        <v>44292</v>
      </c>
      <c r="G44" s="260">
        <v>44354</v>
      </c>
      <c r="H44" s="260"/>
      <c r="I44" s="260"/>
      <c r="J44" s="261"/>
      <c r="K44" s="278"/>
      <c r="L44" s="278"/>
    </row>
    <row r="45" spans="1:12" ht="24" customHeight="1" x14ac:dyDescent="0.15">
      <c r="A45" s="60" t="s">
        <v>97</v>
      </c>
      <c r="B45" s="224" t="s">
        <v>399</v>
      </c>
      <c r="C45" s="6" t="s">
        <v>400</v>
      </c>
      <c r="D45" s="72">
        <v>2513500</v>
      </c>
      <c r="E45" s="252">
        <v>44292</v>
      </c>
      <c r="F45" s="248">
        <v>44292</v>
      </c>
      <c r="G45" s="248">
        <v>44322</v>
      </c>
      <c r="H45" s="248">
        <v>44322</v>
      </c>
      <c r="I45" s="248">
        <v>44322</v>
      </c>
      <c r="J45" s="62" t="s">
        <v>307</v>
      </c>
    </row>
    <row r="46" spans="1:12" s="301" customFormat="1" ht="24" hidden="1" customHeight="1" x14ac:dyDescent="0.15">
      <c r="A46" s="255" t="s">
        <v>97</v>
      </c>
      <c r="B46" s="256" t="s">
        <v>292</v>
      </c>
      <c r="C46" s="257" t="s">
        <v>301</v>
      </c>
      <c r="D46" s="258">
        <v>11880000</v>
      </c>
      <c r="E46" s="259">
        <v>44300</v>
      </c>
      <c r="F46" s="260">
        <v>44300</v>
      </c>
      <c r="G46" s="260">
        <v>44369</v>
      </c>
      <c r="H46" s="260"/>
      <c r="I46" s="260"/>
      <c r="J46" s="261"/>
      <c r="K46" s="278"/>
      <c r="L46" s="278"/>
    </row>
    <row r="47" spans="1:12" ht="24" customHeight="1" x14ac:dyDescent="0.15">
      <c r="A47" s="60" t="s">
        <v>97</v>
      </c>
      <c r="B47" s="224" t="s">
        <v>293</v>
      </c>
      <c r="C47" s="6" t="s">
        <v>302</v>
      </c>
      <c r="D47" s="72">
        <v>850000</v>
      </c>
      <c r="E47" s="252">
        <v>44301</v>
      </c>
      <c r="F47" s="248">
        <v>44302</v>
      </c>
      <c r="G47" s="248">
        <v>44303</v>
      </c>
      <c r="H47" s="248">
        <v>44303</v>
      </c>
      <c r="I47" s="248">
        <v>44303</v>
      </c>
      <c r="J47" s="62" t="s">
        <v>306</v>
      </c>
    </row>
    <row r="48" spans="1:12" s="301" customFormat="1" ht="24" hidden="1" customHeight="1" x14ac:dyDescent="0.15">
      <c r="A48" s="255" t="s">
        <v>97</v>
      </c>
      <c r="B48" s="256" t="s">
        <v>294</v>
      </c>
      <c r="C48" s="257" t="s">
        <v>303</v>
      </c>
      <c r="D48" s="258">
        <v>15000000</v>
      </c>
      <c r="E48" s="259">
        <v>44314</v>
      </c>
      <c r="F48" s="309">
        <v>44314</v>
      </c>
      <c r="G48" s="260">
        <v>44340</v>
      </c>
      <c r="H48" s="260"/>
      <c r="I48" s="260"/>
      <c r="J48" s="261"/>
      <c r="K48" s="278"/>
      <c r="L48" s="278"/>
    </row>
    <row r="49" spans="1:12" s="301" customFormat="1" ht="24" hidden="1" customHeight="1" x14ac:dyDescent="0.15">
      <c r="A49" s="255" t="s">
        <v>97</v>
      </c>
      <c r="B49" s="256" t="s">
        <v>295</v>
      </c>
      <c r="C49" s="257" t="s">
        <v>304</v>
      </c>
      <c r="D49" s="258">
        <v>2200000</v>
      </c>
      <c r="E49" s="259">
        <v>44315</v>
      </c>
      <c r="F49" s="309">
        <v>44315</v>
      </c>
      <c r="G49" s="260">
        <v>44319</v>
      </c>
      <c r="H49" s="260"/>
      <c r="I49" s="260"/>
      <c r="J49" s="261"/>
      <c r="K49" s="278"/>
      <c r="L49" s="278"/>
    </row>
    <row r="50" spans="1:12" s="301" customFormat="1" ht="24" hidden="1" customHeight="1" x14ac:dyDescent="0.15">
      <c r="A50" s="255" t="s">
        <v>97</v>
      </c>
      <c r="B50" s="256" t="s">
        <v>296</v>
      </c>
      <c r="C50" s="257" t="s">
        <v>305</v>
      </c>
      <c r="D50" s="258">
        <v>550000</v>
      </c>
      <c r="E50" s="259">
        <v>44315</v>
      </c>
      <c r="F50" s="309">
        <v>44315</v>
      </c>
      <c r="G50" s="260">
        <v>44323</v>
      </c>
      <c r="H50" s="260"/>
      <c r="I50" s="260"/>
      <c r="J50" s="261"/>
      <c r="K50" s="278"/>
      <c r="L50" s="278"/>
    </row>
    <row r="51" spans="1:12" s="301" customFormat="1" ht="24" hidden="1" customHeight="1" x14ac:dyDescent="0.15">
      <c r="A51" s="255" t="s">
        <v>97</v>
      </c>
      <c r="B51" s="256" t="s">
        <v>297</v>
      </c>
      <c r="C51" s="257" t="s">
        <v>221</v>
      </c>
      <c r="D51" s="258">
        <v>5850000</v>
      </c>
      <c r="E51" s="259">
        <v>44316</v>
      </c>
      <c r="F51" s="309">
        <v>44317</v>
      </c>
      <c r="G51" s="260">
        <v>44333</v>
      </c>
      <c r="H51" s="260"/>
      <c r="I51" s="260"/>
      <c r="J51" s="261"/>
      <c r="K51" s="278"/>
      <c r="L51" s="278"/>
    </row>
    <row r="52" spans="1:12" ht="24" customHeight="1" x14ac:dyDescent="0.15">
      <c r="A52" s="60"/>
      <c r="B52" s="212" t="s">
        <v>164</v>
      </c>
      <c r="C52" s="6"/>
      <c r="D52" s="72"/>
      <c r="E52" s="252"/>
      <c r="F52" s="253"/>
      <c r="G52" s="248"/>
      <c r="H52" s="248"/>
      <c r="I52" s="248"/>
      <c r="J52" s="62"/>
    </row>
    <row r="53" spans="1:12" ht="24" customHeight="1" x14ac:dyDescent="0.15">
      <c r="A53" s="60"/>
      <c r="B53" s="85"/>
      <c r="C53" s="6"/>
      <c r="D53" s="72"/>
      <c r="E53" s="252"/>
      <c r="F53" s="253"/>
      <c r="G53" s="248"/>
      <c r="H53" s="248"/>
      <c r="I53" s="248"/>
      <c r="J53" s="62"/>
    </row>
    <row r="54" spans="1:12" ht="24" customHeight="1" x14ac:dyDescent="0.15">
      <c r="A54" s="60"/>
      <c r="B54" s="85"/>
      <c r="C54" s="6"/>
      <c r="D54" s="72"/>
      <c r="E54" s="252"/>
      <c r="F54" s="253"/>
      <c r="G54" s="248"/>
      <c r="H54" s="248"/>
      <c r="I54" s="248"/>
      <c r="J54" s="62"/>
    </row>
    <row r="55" spans="1:12" ht="24" customHeight="1" x14ac:dyDescent="0.15">
      <c r="A55" s="60"/>
      <c r="B55" s="85"/>
      <c r="C55" s="6"/>
      <c r="D55" s="72"/>
      <c r="E55" s="252"/>
      <c r="F55" s="253"/>
      <c r="G55" s="248"/>
      <c r="H55" s="248"/>
      <c r="I55" s="248"/>
      <c r="J55" s="62"/>
    </row>
    <row r="56" spans="1:12" ht="24" customHeight="1" x14ac:dyDescent="0.15">
      <c r="A56" s="60"/>
      <c r="B56" s="212"/>
      <c r="C56" s="6"/>
      <c r="D56" s="72"/>
      <c r="E56" s="252"/>
      <c r="F56" s="253"/>
      <c r="G56" s="248"/>
      <c r="H56" s="248"/>
      <c r="I56" s="248"/>
      <c r="J56" s="62"/>
    </row>
  </sheetData>
  <autoFilter ref="A3:M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zoomScaleNormal="100" workbookViewId="0">
      <pane ySplit="3" topLeftCell="A4" activePane="bottomLeft" state="frozen"/>
      <selection activeCell="A3" sqref="A3:A4"/>
      <selection pane="bottomLeft" activeCell="A4" sqref="A4"/>
    </sheetView>
  </sheetViews>
  <sheetFormatPr defaultRowHeight="24" customHeight="1" x14ac:dyDescent="0.15"/>
  <cols>
    <col min="1" max="1" width="11.109375" style="229" customWidth="1"/>
    <col min="2" max="2" width="37.109375" style="232" customWidth="1"/>
    <col min="3" max="3" width="31.77734375" style="233" customWidth="1"/>
    <col min="4" max="4" width="9.33203125" style="234" customWidth="1"/>
    <col min="5" max="8" width="9.33203125" style="235" customWidth="1"/>
    <col min="9" max="9" width="9.33203125" style="229" customWidth="1"/>
    <col min="10" max="10" width="8.88671875" style="237" customWidth="1"/>
    <col min="11" max="11" width="10.109375" style="237" hidden="1" customWidth="1"/>
    <col min="12" max="16384" width="8.88671875" style="237"/>
  </cols>
  <sheetData>
    <row r="1" spans="1:11" ht="36" customHeight="1" x14ac:dyDescent="0.15">
      <c r="A1" s="225" t="s">
        <v>17</v>
      </c>
      <c r="B1" s="225"/>
      <c r="C1" s="225"/>
      <c r="D1" s="225"/>
      <c r="E1" s="225"/>
      <c r="F1" s="225"/>
      <c r="G1" s="225"/>
      <c r="H1" s="225"/>
      <c r="I1" s="225"/>
      <c r="J1" s="236"/>
    </row>
    <row r="2" spans="1:11" ht="25.5" customHeight="1" x14ac:dyDescent="0.15">
      <c r="A2" s="92" t="s">
        <v>99</v>
      </c>
      <c r="B2" s="230"/>
      <c r="C2" s="230"/>
      <c r="D2" s="231"/>
      <c r="E2" s="231"/>
      <c r="F2" s="231"/>
      <c r="G2" s="231"/>
      <c r="H2" s="231"/>
      <c r="I2" s="228" t="s">
        <v>319</v>
      </c>
    </row>
    <row r="3" spans="1:11" ht="35.25" customHeight="1" x14ac:dyDescent="0.15">
      <c r="A3" s="1" t="s">
        <v>3</v>
      </c>
      <c r="B3" s="2" t="s">
        <v>4</v>
      </c>
      <c r="C3" s="1" t="s">
        <v>67</v>
      </c>
      <c r="D3" s="3" t="s">
        <v>68</v>
      </c>
      <c r="E3" s="3" t="s">
        <v>72</v>
      </c>
      <c r="F3" s="3" t="s">
        <v>69</v>
      </c>
      <c r="G3" s="3" t="s">
        <v>70</v>
      </c>
      <c r="H3" s="3" t="s">
        <v>71</v>
      </c>
      <c r="I3" s="116" t="s">
        <v>199</v>
      </c>
      <c r="J3" s="238"/>
    </row>
    <row r="4" spans="1:11" s="238" customFormat="1" ht="24" customHeight="1" x14ac:dyDescent="0.15">
      <c r="A4" s="62" t="s">
        <v>96</v>
      </c>
      <c r="B4" s="6" t="s">
        <v>165</v>
      </c>
      <c r="C4" s="66" t="s">
        <v>113</v>
      </c>
      <c r="D4" s="73">
        <v>7101600</v>
      </c>
      <c r="E4" s="63"/>
      <c r="F4" s="63">
        <f>574640+591800+591800+591800</f>
        <v>2350040</v>
      </c>
      <c r="G4" s="63"/>
      <c r="H4" s="63">
        <f t="shared" ref="H4:H6" si="0">SUM(E4:G4)</f>
        <v>2350040</v>
      </c>
      <c r="I4" s="62" t="s">
        <v>314</v>
      </c>
      <c r="J4" s="239"/>
      <c r="K4" s="239">
        <f t="shared" ref="K4:K55" si="1">D4-H4</f>
        <v>4751560</v>
      </c>
    </row>
    <row r="5" spans="1:11" s="238" customFormat="1" ht="24" customHeight="1" x14ac:dyDescent="0.15">
      <c r="A5" s="62" t="s">
        <v>96</v>
      </c>
      <c r="B5" s="6" t="s">
        <v>166</v>
      </c>
      <c r="C5" s="66" t="s">
        <v>113</v>
      </c>
      <c r="D5" s="73">
        <v>3020400</v>
      </c>
      <c r="E5" s="63"/>
      <c r="F5" s="63">
        <f>188740+256820+239290+286120</f>
        <v>970970</v>
      </c>
      <c r="G5" s="63"/>
      <c r="H5" s="63">
        <f t="shared" si="0"/>
        <v>970970</v>
      </c>
      <c r="I5" s="62" t="s">
        <v>315</v>
      </c>
      <c r="J5" s="239"/>
      <c r="K5" s="239">
        <f t="shared" si="1"/>
        <v>2049430</v>
      </c>
    </row>
    <row r="6" spans="1:11" s="238" customFormat="1" ht="24" customHeight="1" x14ac:dyDescent="0.15">
      <c r="A6" s="62" t="s">
        <v>96</v>
      </c>
      <c r="B6" s="6" t="s">
        <v>167</v>
      </c>
      <c r="C6" s="66" t="s">
        <v>168</v>
      </c>
      <c r="D6" s="73">
        <v>11400000</v>
      </c>
      <c r="E6" s="63"/>
      <c r="F6" s="61">
        <f>(950000*2)+(950000*4)</f>
        <v>5700000</v>
      </c>
      <c r="G6" s="63"/>
      <c r="H6" s="63">
        <f t="shared" si="0"/>
        <v>5700000</v>
      </c>
      <c r="I6" s="62" t="s">
        <v>171</v>
      </c>
      <c r="J6" s="239"/>
      <c r="K6" s="239">
        <f t="shared" si="1"/>
        <v>5700000</v>
      </c>
    </row>
    <row r="7" spans="1:11" s="238" customFormat="1" ht="24" customHeight="1" x14ac:dyDescent="0.15">
      <c r="A7" s="62" t="s">
        <v>96</v>
      </c>
      <c r="B7" s="6" t="s">
        <v>109</v>
      </c>
      <c r="C7" s="66" t="s">
        <v>110</v>
      </c>
      <c r="D7" s="73">
        <v>3600000</v>
      </c>
      <c r="E7" s="63"/>
      <c r="F7" s="63">
        <f>300000*4</f>
        <v>1200000</v>
      </c>
      <c r="G7" s="63"/>
      <c r="H7" s="63">
        <f t="shared" ref="H7:H13" si="2">SUM(E7:G7)</f>
        <v>1200000</v>
      </c>
      <c r="I7" s="62" t="s">
        <v>316</v>
      </c>
      <c r="J7" s="239"/>
      <c r="K7" s="239">
        <f t="shared" si="1"/>
        <v>2400000</v>
      </c>
    </row>
    <row r="8" spans="1:11" s="238" customFormat="1" ht="24" customHeight="1" x14ac:dyDescent="0.15">
      <c r="A8" s="62" t="s">
        <v>96</v>
      </c>
      <c r="B8" s="6" t="s">
        <v>112</v>
      </c>
      <c r="C8" s="66" t="s">
        <v>113</v>
      </c>
      <c r="D8" s="73">
        <v>6954000</v>
      </c>
      <c r="E8" s="63"/>
      <c r="F8" s="61">
        <f>579490*4</f>
        <v>2317960</v>
      </c>
      <c r="G8" s="63"/>
      <c r="H8" s="63">
        <f t="shared" si="2"/>
        <v>2317960</v>
      </c>
      <c r="I8" s="62" t="s">
        <v>313</v>
      </c>
      <c r="J8" s="239"/>
      <c r="K8" s="239">
        <f t="shared" si="1"/>
        <v>4636040</v>
      </c>
    </row>
    <row r="9" spans="1:11" s="238" customFormat="1" ht="24" customHeight="1" x14ac:dyDescent="0.15">
      <c r="A9" s="62" t="s">
        <v>96</v>
      </c>
      <c r="B9" s="6" t="s">
        <v>114</v>
      </c>
      <c r="C9" s="66" t="s">
        <v>115</v>
      </c>
      <c r="D9" s="73">
        <v>4999920</v>
      </c>
      <c r="E9" s="63"/>
      <c r="F9" s="63">
        <f>416660*3</f>
        <v>1249980</v>
      </c>
      <c r="G9" s="63"/>
      <c r="H9" s="63">
        <f t="shared" si="2"/>
        <v>1249980</v>
      </c>
      <c r="I9" s="62" t="s">
        <v>315</v>
      </c>
      <c r="J9" s="239"/>
      <c r="K9" s="239">
        <f t="shared" si="1"/>
        <v>3749940</v>
      </c>
    </row>
    <row r="10" spans="1:11" s="238" customFormat="1" ht="24" customHeight="1" x14ac:dyDescent="0.15">
      <c r="A10" s="62" t="s">
        <v>96</v>
      </c>
      <c r="B10" s="6" t="s">
        <v>116</v>
      </c>
      <c r="C10" s="66" t="s">
        <v>111</v>
      </c>
      <c r="D10" s="73">
        <v>4440000</v>
      </c>
      <c r="E10" s="63"/>
      <c r="F10" s="61">
        <f>370000*3</f>
        <v>1110000</v>
      </c>
      <c r="G10" s="61"/>
      <c r="H10" s="63">
        <f t="shared" si="2"/>
        <v>1110000</v>
      </c>
      <c r="I10" s="62" t="s">
        <v>316</v>
      </c>
      <c r="J10" s="239"/>
      <c r="K10" s="239">
        <f t="shared" si="1"/>
        <v>3330000</v>
      </c>
    </row>
    <row r="11" spans="1:11" s="238" customFormat="1" ht="24" customHeight="1" x14ac:dyDescent="0.15">
      <c r="A11" s="62" t="s">
        <v>96</v>
      </c>
      <c r="B11" s="6" t="s">
        <v>117</v>
      </c>
      <c r="C11" s="66" t="s">
        <v>118</v>
      </c>
      <c r="D11" s="73">
        <v>5280000</v>
      </c>
      <c r="E11" s="63"/>
      <c r="F11" s="63">
        <f>440000*3</f>
        <v>1320000</v>
      </c>
      <c r="G11" s="63"/>
      <c r="H11" s="63">
        <f t="shared" si="2"/>
        <v>1320000</v>
      </c>
      <c r="I11" s="62" t="s">
        <v>315</v>
      </c>
      <c r="J11" s="239"/>
      <c r="K11" s="239">
        <f t="shared" si="1"/>
        <v>3960000</v>
      </c>
    </row>
    <row r="12" spans="1:11" s="238" customFormat="1" ht="24" customHeight="1" x14ac:dyDescent="0.15">
      <c r="A12" s="62" t="s">
        <v>96</v>
      </c>
      <c r="B12" s="6" t="s">
        <v>119</v>
      </c>
      <c r="C12" s="66" t="s">
        <v>120</v>
      </c>
      <c r="D12" s="73">
        <v>14616000</v>
      </c>
      <c r="E12" s="63"/>
      <c r="F12" s="61">
        <f>1218000*4</f>
        <v>4872000</v>
      </c>
      <c r="G12" s="63"/>
      <c r="H12" s="63">
        <f t="shared" si="2"/>
        <v>4872000</v>
      </c>
      <c r="I12" s="62" t="s">
        <v>315</v>
      </c>
      <c r="J12" s="239"/>
      <c r="K12" s="239">
        <f t="shared" si="1"/>
        <v>9744000</v>
      </c>
    </row>
    <row r="13" spans="1:11" s="238" customFormat="1" ht="24" customHeight="1" x14ac:dyDescent="0.15">
      <c r="A13" s="62" t="s">
        <v>96</v>
      </c>
      <c r="B13" s="6" t="s">
        <v>121</v>
      </c>
      <c r="C13" s="66" t="s">
        <v>122</v>
      </c>
      <c r="D13" s="73">
        <v>3960000</v>
      </c>
      <c r="E13" s="63"/>
      <c r="F13" s="63">
        <f>330000*4</f>
        <v>1320000</v>
      </c>
      <c r="G13" s="63"/>
      <c r="H13" s="63">
        <f t="shared" si="2"/>
        <v>1320000</v>
      </c>
      <c r="I13" s="62" t="s">
        <v>316</v>
      </c>
      <c r="J13" s="239"/>
      <c r="K13" s="239">
        <f t="shared" si="1"/>
        <v>2640000</v>
      </c>
    </row>
    <row r="14" spans="1:11" s="238" customFormat="1" ht="24" customHeight="1" x14ac:dyDescent="0.15">
      <c r="A14" s="62" t="s">
        <v>96</v>
      </c>
      <c r="B14" s="6" t="s">
        <v>123</v>
      </c>
      <c r="C14" s="66" t="s">
        <v>124</v>
      </c>
      <c r="D14" s="73">
        <v>8083330</v>
      </c>
      <c r="E14" s="63"/>
      <c r="F14" s="63"/>
      <c r="G14" s="63">
        <v>8083330</v>
      </c>
      <c r="H14" s="63">
        <f t="shared" ref="H14:H26" si="3">SUM(E14:G14)</f>
        <v>8083330</v>
      </c>
      <c r="I14" s="223" t="s">
        <v>187</v>
      </c>
      <c r="J14" s="239"/>
      <c r="K14" s="239">
        <f t="shared" si="1"/>
        <v>0</v>
      </c>
    </row>
    <row r="15" spans="1:11" s="238" customFormat="1" ht="24" customHeight="1" x14ac:dyDescent="0.15">
      <c r="A15" s="62" t="s">
        <v>96</v>
      </c>
      <c r="B15" s="6" t="s">
        <v>125</v>
      </c>
      <c r="C15" s="66" t="s">
        <v>126</v>
      </c>
      <c r="D15" s="73">
        <v>3600000</v>
      </c>
      <c r="E15" s="63"/>
      <c r="F15" s="63">
        <f>300000*4</f>
        <v>1200000</v>
      </c>
      <c r="G15" s="63"/>
      <c r="H15" s="63">
        <f t="shared" si="3"/>
        <v>1200000</v>
      </c>
      <c r="I15" s="62" t="s">
        <v>313</v>
      </c>
      <c r="J15" s="239"/>
      <c r="K15" s="239">
        <f t="shared" si="1"/>
        <v>2400000</v>
      </c>
    </row>
    <row r="16" spans="1:11" s="238" customFormat="1" ht="24" customHeight="1" x14ac:dyDescent="0.15">
      <c r="A16" s="62" t="s">
        <v>96</v>
      </c>
      <c r="B16" s="6" t="s">
        <v>127</v>
      </c>
      <c r="C16" s="66" t="s">
        <v>128</v>
      </c>
      <c r="D16" s="73">
        <v>3540480</v>
      </c>
      <c r="E16" s="63"/>
      <c r="F16" s="61">
        <f>295040*4</f>
        <v>1180160</v>
      </c>
      <c r="G16" s="63"/>
      <c r="H16" s="63">
        <f t="shared" si="3"/>
        <v>1180160</v>
      </c>
      <c r="I16" s="62" t="s">
        <v>313</v>
      </c>
      <c r="J16" s="239"/>
      <c r="K16" s="239">
        <f t="shared" si="1"/>
        <v>2360320</v>
      </c>
    </row>
    <row r="17" spans="1:13" s="238" customFormat="1" ht="24" customHeight="1" x14ac:dyDescent="0.15">
      <c r="A17" s="62" t="s">
        <v>96</v>
      </c>
      <c r="B17" s="6" t="s">
        <v>129</v>
      </c>
      <c r="C17" s="66" t="s">
        <v>130</v>
      </c>
      <c r="D17" s="73">
        <v>14964000</v>
      </c>
      <c r="E17" s="63"/>
      <c r="F17" s="61">
        <f>1247000*4</f>
        <v>4988000</v>
      </c>
      <c r="G17" s="63"/>
      <c r="H17" s="63">
        <f t="shared" si="3"/>
        <v>4988000</v>
      </c>
      <c r="I17" s="62" t="s">
        <v>315</v>
      </c>
      <c r="J17" s="239"/>
      <c r="K17" s="239">
        <f t="shared" si="1"/>
        <v>9976000</v>
      </c>
    </row>
    <row r="18" spans="1:13" s="238" customFormat="1" ht="24" customHeight="1" thickBot="1" x14ac:dyDescent="0.2">
      <c r="A18" s="218" t="s">
        <v>96</v>
      </c>
      <c r="B18" s="216" t="s">
        <v>131</v>
      </c>
      <c r="C18" s="219" t="s">
        <v>132</v>
      </c>
      <c r="D18" s="220">
        <v>9600000</v>
      </c>
      <c r="E18" s="221"/>
      <c r="F18" s="222">
        <f>800000*4</f>
        <v>3200000</v>
      </c>
      <c r="G18" s="221"/>
      <c r="H18" s="221">
        <f t="shared" si="3"/>
        <v>3200000</v>
      </c>
      <c r="I18" s="218" t="s">
        <v>313</v>
      </c>
      <c r="J18" s="239"/>
      <c r="K18" s="239">
        <f t="shared" si="1"/>
        <v>6400000</v>
      </c>
    </row>
    <row r="19" spans="1:13" s="238" customFormat="1" ht="24" customHeight="1" thickTop="1" x14ac:dyDescent="0.15">
      <c r="A19" s="118" t="s">
        <v>96</v>
      </c>
      <c r="B19" s="119" t="s">
        <v>103</v>
      </c>
      <c r="C19" s="120" t="s">
        <v>172</v>
      </c>
      <c r="D19" s="121">
        <v>8370000</v>
      </c>
      <c r="E19" s="63"/>
      <c r="F19" s="61"/>
      <c r="G19" s="61">
        <v>8370000</v>
      </c>
      <c r="H19" s="122">
        <f t="shared" si="3"/>
        <v>8370000</v>
      </c>
      <c r="I19" s="262">
        <v>44221</v>
      </c>
      <c r="J19" s="266"/>
      <c r="K19" s="239">
        <f t="shared" si="1"/>
        <v>0</v>
      </c>
    </row>
    <row r="20" spans="1:13" s="238" customFormat="1" ht="24" customHeight="1" x14ac:dyDescent="0.15">
      <c r="A20" s="62" t="s">
        <v>96</v>
      </c>
      <c r="B20" s="6" t="s">
        <v>174</v>
      </c>
      <c r="C20" s="66" t="s">
        <v>175</v>
      </c>
      <c r="D20" s="73">
        <v>1230000</v>
      </c>
      <c r="E20" s="63"/>
      <c r="F20" s="63"/>
      <c r="G20" s="63">
        <v>1230000</v>
      </c>
      <c r="H20" s="63">
        <f t="shared" ref="H20:H23" si="4">SUM(E20:G20)</f>
        <v>1230000</v>
      </c>
      <c r="I20" s="263">
        <v>44214</v>
      </c>
      <c r="J20" s="266"/>
      <c r="K20" s="239">
        <f t="shared" si="1"/>
        <v>0</v>
      </c>
    </row>
    <row r="21" spans="1:13" s="238" customFormat="1" ht="24" customHeight="1" x14ac:dyDescent="0.15">
      <c r="A21" s="60" t="s">
        <v>179</v>
      </c>
      <c r="B21" s="6" t="s">
        <v>176</v>
      </c>
      <c r="C21" s="6" t="s">
        <v>182</v>
      </c>
      <c r="D21" s="72">
        <v>2757000</v>
      </c>
      <c r="E21" s="63"/>
      <c r="F21" s="61"/>
      <c r="G21" s="63">
        <v>2757000</v>
      </c>
      <c r="H21" s="63">
        <f t="shared" si="4"/>
        <v>2757000</v>
      </c>
      <c r="I21" s="264" t="s">
        <v>226</v>
      </c>
      <c r="J21" s="267"/>
      <c r="K21" s="239">
        <f t="shared" si="1"/>
        <v>0</v>
      </c>
    </row>
    <row r="22" spans="1:13" s="238" customFormat="1" ht="24" customHeight="1" x14ac:dyDescent="0.15">
      <c r="A22" s="60" t="s">
        <v>97</v>
      </c>
      <c r="B22" s="6" t="s">
        <v>188</v>
      </c>
      <c r="C22" s="6" t="s">
        <v>124</v>
      </c>
      <c r="D22" s="72">
        <v>243930000</v>
      </c>
      <c r="E22" s="63"/>
      <c r="F22" s="63">
        <f>10605700+10605700</f>
        <v>21211400</v>
      </c>
      <c r="G22" s="63"/>
      <c r="H22" s="63">
        <f t="shared" si="4"/>
        <v>21211400</v>
      </c>
      <c r="I22" s="248" t="s">
        <v>227</v>
      </c>
      <c r="J22" s="267"/>
      <c r="K22" s="239">
        <f t="shared" si="1"/>
        <v>222718600</v>
      </c>
    </row>
    <row r="23" spans="1:13" s="238" customFormat="1" ht="24" customHeight="1" x14ac:dyDescent="0.15">
      <c r="A23" s="60" t="s">
        <v>97</v>
      </c>
      <c r="B23" s="6" t="s">
        <v>177</v>
      </c>
      <c r="C23" s="6" t="s">
        <v>178</v>
      </c>
      <c r="D23" s="72">
        <v>4776300</v>
      </c>
      <c r="E23" s="63"/>
      <c r="F23" s="61"/>
      <c r="G23" s="63">
        <v>4776300</v>
      </c>
      <c r="H23" s="63">
        <f t="shared" si="4"/>
        <v>4776300</v>
      </c>
      <c r="I23" s="248">
        <v>44237</v>
      </c>
      <c r="J23" s="267"/>
      <c r="K23" s="239">
        <f t="shared" si="1"/>
        <v>0</v>
      </c>
    </row>
    <row r="24" spans="1:13" s="238" customFormat="1" ht="24" customHeight="1" x14ac:dyDescent="0.15">
      <c r="A24" s="60" t="s">
        <v>97</v>
      </c>
      <c r="B24" s="6" t="s">
        <v>185</v>
      </c>
      <c r="C24" s="6" t="s">
        <v>186</v>
      </c>
      <c r="D24" s="72">
        <v>16500000</v>
      </c>
      <c r="E24" s="63"/>
      <c r="F24" s="63"/>
      <c r="G24" s="63">
        <v>16500000</v>
      </c>
      <c r="H24" s="63">
        <f t="shared" si="3"/>
        <v>16500000</v>
      </c>
      <c r="I24" s="248">
        <v>44300</v>
      </c>
      <c r="J24" s="267"/>
      <c r="K24" s="239">
        <f t="shared" si="1"/>
        <v>0</v>
      </c>
    </row>
    <row r="25" spans="1:13" s="238" customFormat="1" ht="24" customHeight="1" x14ac:dyDescent="0.15">
      <c r="A25" s="60" t="s">
        <v>97</v>
      </c>
      <c r="B25" s="6" t="s">
        <v>190</v>
      </c>
      <c r="C25" s="66" t="s">
        <v>195</v>
      </c>
      <c r="D25" s="73">
        <v>2400000</v>
      </c>
      <c r="E25" s="63"/>
      <c r="F25" s="61">
        <v>1072000</v>
      </c>
      <c r="G25" s="63"/>
      <c r="H25" s="63">
        <f t="shared" si="3"/>
        <v>1072000</v>
      </c>
      <c r="I25" s="265" t="s">
        <v>317</v>
      </c>
      <c r="J25" s="266"/>
      <c r="K25" s="239">
        <f t="shared" si="1"/>
        <v>1328000</v>
      </c>
    </row>
    <row r="26" spans="1:13" s="299" customFormat="1" ht="24" hidden="1" customHeight="1" x14ac:dyDescent="0.15">
      <c r="A26" s="302" t="s">
        <v>97</v>
      </c>
      <c r="B26" s="292" t="s">
        <v>191</v>
      </c>
      <c r="C26" s="303" t="s">
        <v>196</v>
      </c>
      <c r="D26" s="304">
        <v>16863000</v>
      </c>
      <c r="E26" s="305"/>
      <c r="F26" s="305"/>
      <c r="G26" s="305"/>
      <c r="H26" s="305">
        <f t="shared" si="3"/>
        <v>0</v>
      </c>
      <c r="I26" s="306"/>
      <c r="J26" s="307"/>
      <c r="K26" s="239">
        <f t="shared" si="1"/>
        <v>16863000</v>
      </c>
    </row>
    <row r="27" spans="1:13" s="238" customFormat="1" ht="24" customHeight="1" x14ac:dyDescent="0.15">
      <c r="A27" s="60" t="s">
        <v>97</v>
      </c>
      <c r="B27" s="6" t="s">
        <v>192</v>
      </c>
      <c r="C27" s="66" t="s">
        <v>197</v>
      </c>
      <c r="D27" s="73">
        <v>3690000</v>
      </c>
      <c r="E27" s="63"/>
      <c r="F27" s="61"/>
      <c r="G27" s="63">
        <v>3690000</v>
      </c>
      <c r="H27" s="63">
        <f>SUM(E27:G27)</f>
        <v>3690000</v>
      </c>
      <c r="I27" s="265">
        <v>44267</v>
      </c>
      <c r="J27" s="266"/>
      <c r="K27" s="239">
        <f t="shared" si="1"/>
        <v>0</v>
      </c>
    </row>
    <row r="28" spans="1:13" s="238" customFormat="1" ht="24" customHeight="1" x14ac:dyDescent="0.15">
      <c r="A28" s="60" t="s">
        <v>97</v>
      </c>
      <c r="B28" s="6" t="s">
        <v>106</v>
      </c>
      <c r="C28" s="66" t="s">
        <v>198</v>
      </c>
      <c r="D28" s="73">
        <v>9600000</v>
      </c>
      <c r="E28" s="63"/>
      <c r="F28" s="61">
        <v>960000</v>
      </c>
      <c r="G28" s="63"/>
      <c r="H28" s="63">
        <f t="shared" ref="H28:H55" si="5">SUM(E28:G28)</f>
        <v>960000</v>
      </c>
      <c r="I28" s="265" t="s">
        <v>315</v>
      </c>
      <c r="J28" s="266"/>
      <c r="K28" s="239">
        <f t="shared" si="1"/>
        <v>8640000</v>
      </c>
    </row>
    <row r="29" spans="1:13" s="238" customFormat="1" ht="24" customHeight="1" x14ac:dyDescent="0.15">
      <c r="A29" s="60" t="s">
        <v>97</v>
      </c>
      <c r="B29" s="6" t="s">
        <v>209</v>
      </c>
      <c r="C29" s="66" t="s">
        <v>204</v>
      </c>
      <c r="D29" s="73">
        <v>2463230</v>
      </c>
      <c r="E29" s="63">
        <v>2463230</v>
      </c>
      <c r="F29" s="61"/>
      <c r="G29" s="63"/>
      <c r="H29" s="63">
        <f t="shared" si="5"/>
        <v>2463230</v>
      </c>
      <c r="I29" s="265">
        <v>44266</v>
      </c>
      <c r="J29" s="266"/>
      <c r="K29" s="239">
        <f t="shared" si="1"/>
        <v>0</v>
      </c>
    </row>
    <row r="30" spans="1:13" s="238" customFormat="1" ht="24" customHeight="1" x14ac:dyDescent="0.15">
      <c r="A30" s="60" t="s">
        <v>97</v>
      </c>
      <c r="B30" s="6" t="s">
        <v>157</v>
      </c>
      <c r="C30" s="66" t="s">
        <v>204</v>
      </c>
      <c r="D30" s="73">
        <v>3375120</v>
      </c>
      <c r="E30" s="63">
        <v>3375120</v>
      </c>
      <c r="F30" s="61"/>
      <c r="G30" s="63"/>
      <c r="H30" s="63">
        <f t="shared" si="5"/>
        <v>3375120</v>
      </c>
      <c r="I30" s="265">
        <v>44266</v>
      </c>
      <c r="J30" s="266"/>
      <c r="K30" s="239">
        <f t="shared" si="1"/>
        <v>0</v>
      </c>
    </row>
    <row r="31" spans="1:13" s="238" customFormat="1" ht="24" customHeight="1" x14ac:dyDescent="0.15">
      <c r="A31" s="60" t="s">
        <v>97</v>
      </c>
      <c r="B31" s="6" t="s">
        <v>318</v>
      </c>
      <c r="C31" s="66" t="s">
        <v>196</v>
      </c>
      <c r="D31" s="73">
        <v>17941000</v>
      </c>
      <c r="E31" s="63"/>
      <c r="F31" s="61"/>
      <c r="G31" s="63">
        <v>16993900</v>
      </c>
      <c r="H31" s="63">
        <f t="shared" si="5"/>
        <v>16993900</v>
      </c>
      <c r="I31" s="265">
        <v>44306</v>
      </c>
      <c r="J31" s="266"/>
      <c r="K31" s="239">
        <f>D31-H31</f>
        <v>947100</v>
      </c>
      <c r="M31" s="239"/>
    </row>
    <row r="32" spans="1:13" s="238" customFormat="1" ht="24" customHeight="1" x14ac:dyDescent="0.15">
      <c r="A32" s="60" t="s">
        <v>97</v>
      </c>
      <c r="B32" s="6" t="s">
        <v>211</v>
      </c>
      <c r="C32" s="66" t="s">
        <v>219</v>
      </c>
      <c r="D32" s="73">
        <v>5861500</v>
      </c>
      <c r="E32" s="63"/>
      <c r="F32" s="61"/>
      <c r="G32" s="63">
        <v>5861500</v>
      </c>
      <c r="H32" s="63">
        <f t="shared" si="5"/>
        <v>5861500</v>
      </c>
      <c r="I32" s="265">
        <v>44284</v>
      </c>
      <c r="J32" s="266"/>
      <c r="K32" s="239">
        <f t="shared" si="1"/>
        <v>0</v>
      </c>
    </row>
    <row r="33" spans="1:11" s="238" customFormat="1" ht="24" customHeight="1" x14ac:dyDescent="0.15">
      <c r="A33" s="60" t="s">
        <v>97</v>
      </c>
      <c r="B33" s="6" t="s">
        <v>158</v>
      </c>
      <c r="C33" s="66" t="s">
        <v>204</v>
      </c>
      <c r="D33" s="73">
        <v>1970580</v>
      </c>
      <c r="E33" s="63">
        <v>1970580</v>
      </c>
      <c r="F33" s="61"/>
      <c r="G33" s="63"/>
      <c r="H33" s="63">
        <f t="shared" si="5"/>
        <v>1970580</v>
      </c>
      <c r="I33" s="265">
        <v>44286</v>
      </c>
      <c r="J33" s="266"/>
      <c r="K33" s="239">
        <f t="shared" si="1"/>
        <v>0</v>
      </c>
    </row>
    <row r="34" spans="1:11" s="238" customFormat="1" ht="24" customHeight="1" x14ac:dyDescent="0.15">
      <c r="A34" s="60" t="s">
        <v>97</v>
      </c>
      <c r="B34" s="6" t="s">
        <v>212</v>
      </c>
      <c r="C34" s="66" t="s">
        <v>220</v>
      </c>
      <c r="D34" s="73">
        <v>1900000</v>
      </c>
      <c r="E34" s="63"/>
      <c r="F34" s="61">
        <v>475000</v>
      </c>
      <c r="G34" s="63"/>
      <c r="H34" s="63">
        <f t="shared" si="5"/>
        <v>475000</v>
      </c>
      <c r="I34" s="265" t="s">
        <v>313</v>
      </c>
      <c r="J34" s="266"/>
      <c r="K34" s="239">
        <f t="shared" si="1"/>
        <v>1425000</v>
      </c>
    </row>
    <row r="35" spans="1:11" s="238" customFormat="1" ht="24" customHeight="1" x14ac:dyDescent="0.15">
      <c r="A35" s="60" t="s">
        <v>97</v>
      </c>
      <c r="B35" s="6" t="s">
        <v>213</v>
      </c>
      <c r="C35" s="66" t="s">
        <v>221</v>
      </c>
      <c r="D35" s="73">
        <v>830000</v>
      </c>
      <c r="E35" s="63"/>
      <c r="F35" s="61"/>
      <c r="G35" s="63">
        <v>830000</v>
      </c>
      <c r="H35" s="63">
        <f t="shared" si="5"/>
        <v>830000</v>
      </c>
      <c r="I35" s="265">
        <v>44295</v>
      </c>
      <c r="J35" s="266"/>
      <c r="K35" s="239">
        <f t="shared" si="1"/>
        <v>0</v>
      </c>
    </row>
    <row r="36" spans="1:11" s="238" customFormat="1" ht="24" customHeight="1" x14ac:dyDescent="0.15">
      <c r="A36" s="60" t="s">
        <v>97</v>
      </c>
      <c r="B36" s="6" t="s">
        <v>214</v>
      </c>
      <c r="C36" s="66" t="s">
        <v>113</v>
      </c>
      <c r="D36" s="73">
        <v>7615300</v>
      </c>
      <c r="E36" s="63"/>
      <c r="F36" s="61"/>
      <c r="G36" s="63"/>
      <c r="H36" s="63">
        <f t="shared" si="5"/>
        <v>0</v>
      </c>
      <c r="I36" s="265" t="s">
        <v>313</v>
      </c>
      <c r="J36" s="239"/>
      <c r="K36" s="239">
        <f t="shared" si="1"/>
        <v>7615300</v>
      </c>
    </row>
    <row r="37" spans="1:11" s="238" customFormat="1" ht="24" customHeight="1" x14ac:dyDescent="0.15">
      <c r="A37" s="60" t="s">
        <v>97</v>
      </c>
      <c r="B37" s="6" t="s">
        <v>215</v>
      </c>
      <c r="C37" s="66" t="s">
        <v>222</v>
      </c>
      <c r="D37" s="73">
        <v>5583600</v>
      </c>
      <c r="E37" s="63"/>
      <c r="F37" s="61"/>
      <c r="G37" s="63">
        <v>5583600</v>
      </c>
      <c r="H37" s="63">
        <f t="shared" si="5"/>
        <v>5583600</v>
      </c>
      <c r="I37" s="265">
        <v>44307</v>
      </c>
      <c r="J37" s="239"/>
      <c r="K37" s="239">
        <f t="shared" si="1"/>
        <v>0</v>
      </c>
    </row>
    <row r="38" spans="1:11" s="238" customFormat="1" ht="24" customHeight="1" x14ac:dyDescent="0.15">
      <c r="A38" s="60" t="s">
        <v>97</v>
      </c>
      <c r="B38" s="6" t="s">
        <v>216</v>
      </c>
      <c r="C38" s="66" t="s">
        <v>204</v>
      </c>
      <c r="D38" s="73">
        <v>62242300</v>
      </c>
      <c r="E38" s="63">
        <f>61908000+334300</f>
        <v>62242300</v>
      </c>
      <c r="F38" s="61"/>
      <c r="G38" s="63"/>
      <c r="H38" s="63">
        <f t="shared" si="5"/>
        <v>62242300</v>
      </c>
      <c r="I38" s="265">
        <v>44292</v>
      </c>
      <c r="J38" s="239"/>
      <c r="K38" s="239">
        <f t="shared" si="1"/>
        <v>0</v>
      </c>
    </row>
    <row r="39" spans="1:11" s="238" customFormat="1" ht="24" customHeight="1" x14ac:dyDescent="0.15">
      <c r="A39" s="60" t="s">
        <v>97</v>
      </c>
      <c r="B39" s="6" t="s">
        <v>217</v>
      </c>
      <c r="C39" s="66" t="s">
        <v>204</v>
      </c>
      <c r="D39" s="73">
        <v>21016170</v>
      </c>
      <c r="E39" s="63">
        <f>20903300+112870</f>
        <v>21016170</v>
      </c>
      <c r="F39" s="61"/>
      <c r="G39" s="63"/>
      <c r="H39" s="63">
        <f t="shared" si="5"/>
        <v>21016170</v>
      </c>
      <c r="I39" s="265">
        <v>44292</v>
      </c>
      <c r="J39" s="239"/>
      <c r="K39" s="239">
        <f t="shared" si="1"/>
        <v>0</v>
      </c>
    </row>
    <row r="40" spans="1:11" s="238" customFormat="1" ht="24" customHeight="1" x14ac:dyDescent="0.15">
      <c r="A40" s="60" t="s">
        <v>97</v>
      </c>
      <c r="B40" s="6" t="s">
        <v>218</v>
      </c>
      <c r="C40" s="66" t="s">
        <v>204</v>
      </c>
      <c r="D40" s="73">
        <v>27375540</v>
      </c>
      <c r="E40" s="63">
        <f>14643200+79070+10845120+58560+880000+4750+860200+4640</f>
        <v>27375540</v>
      </c>
      <c r="F40" s="61"/>
      <c r="G40" s="63"/>
      <c r="H40" s="63">
        <f t="shared" si="5"/>
        <v>27375540</v>
      </c>
      <c r="I40" s="265">
        <v>44292</v>
      </c>
      <c r="J40" s="239"/>
      <c r="K40" s="239">
        <f t="shared" si="1"/>
        <v>0</v>
      </c>
    </row>
    <row r="41" spans="1:11" s="238" customFormat="1" ht="24" customHeight="1" x14ac:dyDescent="0.15">
      <c r="A41" s="60" t="s">
        <v>97</v>
      </c>
      <c r="B41" s="6" t="s">
        <v>205</v>
      </c>
      <c r="C41" s="66" t="s">
        <v>223</v>
      </c>
      <c r="D41" s="73">
        <v>5852000</v>
      </c>
      <c r="E41" s="63"/>
      <c r="F41" s="61"/>
      <c r="G41" s="63">
        <v>5852000</v>
      </c>
      <c r="H41" s="63">
        <f t="shared" si="5"/>
        <v>5852000</v>
      </c>
      <c r="I41" s="265">
        <v>44306</v>
      </c>
      <c r="J41" s="239"/>
      <c r="K41" s="239">
        <f t="shared" si="1"/>
        <v>0</v>
      </c>
    </row>
    <row r="42" spans="1:11" s="278" customFormat="1" ht="24" hidden="1" customHeight="1" x14ac:dyDescent="0.15">
      <c r="A42" s="255" t="s">
        <v>97</v>
      </c>
      <c r="B42" s="256" t="s">
        <v>289</v>
      </c>
      <c r="C42" s="257" t="s">
        <v>298</v>
      </c>
      <c r="D42" s="279">
        <v>7240000</v>
      </c>
      <c r="E42" s="276"/>
      <c r="F42" s="280"/>
      <c r="G42" s="276"/>
      <c r="H42" s="276">
        <f t="shared" si="5"/>
        <v>0</v>
      </c>
      <c r="I42" s="281"/>
      <c r="J42" s="277"/>
      <c r="K42" s="239">
        <f t="shared" si="1"/>
        <v>7240000</v>
      </c>
    </row>
    <row r="43" spans="1:11" s="238" customFormat="1" ht="24" customHeight="1" x14ac:dyDescent="0.15">
      <c r="A43" s="60" t="s">
        <v>97</v>
      </c>
      <c r="B43" s="6" t="s">
        <v>290</v>
      </c>
      <c r="C43" s="6" t="s">
        <v>299</v>
      </c>
      <c r="D43" s="73">
        <v>1430000</v>
      </c>
      <c r="E43" s="63"/>
      <c r="F43" s="61"/>
      <c r="G43" s="63">
        <v>1430000</v>
      </c>
      <c r="H43" s="63">
        <f t="shared" si="5"/>
        <v>1430000</v>
      </c>
      <c r="I43" s="265">
        <v>44301</v>
      </c>
      <c r="J43" s="239"/>
      <c r="K43" s="239">
        <f t="shared" si="1"/>
        <v>0</v>
      </c>
    </row>
    <row r="44" spans="1:11" s="278" customFormat="1" ht="24" hidden="1" customHeight="1" x14ac:dyDescent="0.15">
      <c r="A44" s="255" t="s">
        <v>97</v>
      </c>
      <c r="B44" s="257" t="s">
        <v>291</v>
      </c>
      <c r="C44" s="257" t="s">
        <v>300</v>
      </c>
      <c r="D44" s="279">
        <v>4830000</v>
      </c>
      <c r="E44" s="276"/>
      <c r="F44" s="280"/>
      <c r="G44" s="276"/>
      <c r="H44" s="276">
        <f t="shared" si="5"/>
        <v>0</v>
      </c>
      <c r="I44" s="281"/>
      <c r="J44" s="277"/>
      <c r="K44" s="239">
        <f t="shared" si="1"/>
        <v>4830000</v>
      </c>
    </row>
    <row r="45" spans="1:11" s="238" customFormat="1" ht="24" customHeight="1" x14ac:dyDescent="0.15">
      <c r="A45" s="60" t="s">
        <v>97</v>
      </c>
      <c r="B45" s="6" t="s">
        <v>401</v>
      </c>
      <c r="C45" s="6" t="s">
        <v>402</v>
      </c>
      <c r="D45" s="73">
        <v>2513500</v>
      </c>
      <c r="E45" s="63">
        <v>2513500</v>
      </c>
      <c r="F45" s="61"/>
      <c r="G45" s="63"/>
      <c r="H45" s="63">
        <f t="shared" ref="H45" si="6">SUM(E45:G45)</f>
        <v>2513500</v>
      </c>
      <c r="I45" s="265">
        <v>44295</v>
      </c>
      <c r="J45" s="239"/>
      <c r="K45" s="239">
        <f t="shared" ref="K45" si="7">D45-H45</f>
        <v>0</v>
      </c>
    </row>
    <row r="46" spans="1:11" s="278" customFormat="1" ht="24" hidden="1" customHeight="1" x14ac:dyDescent="0.15">
      <c r="A46" s="255" t="s">
        <v>97</v>
      </c>
      <c r="B46" s="257" t="s">
        <v>292</v>
      </c>
      <c r="C46" s="257" t="s">
        <v>301</v>
      </c>
      <c r="D46" s="279">
        <v>11880000</v>
      </c>
      <c r="E46" s="276"/>
      <c r="F46" s="280"/>
      <c r="G46" s="276"/>
      <c r="H46" s="276">
        <f t="shared" si="5"/>
        <v>0</v>
      </c>
      <c r="I46" s="281"/>
      <c r="J46" s="277"/>
      <c r="K46" s="239">
        <f t="shared" si="1"/>
        <v>11880000</v>
      </c>
    </row>
    <row r="47" spans="1:11" s="238" customFormat="1" ht="24" customHeight="1" x14ac:dyDescent="0.15">
      <c r="A47" s="60" t="s">
        <v>97</v>
      </c>
      <c r="B47" s="6" t="s">
        <v>293</v>
      </c>
      <c r="C47" s="6" t="s">
        <v>302</v>
      </c>
      <c r="D47" s="73">
        <v>850000</v>
      </c>
      <c r="E47" s="63"/>
      <c r="F47" s="61"/>
      <c r="G47" s="63">
        <v>850000</v>
      </c>
      <c r="H47" s="63">
        <f t="shared" si="5"/>
        <v>850000</v>
      </c>
      <c r="I47" s="265">
        <v>44309</v>
      </c>
      <c r="J47" s="239"/>
      <c r="K47" s="239">
        <f t="shared" si="1"/>
        <v>0</v>
      </c>
    </row>
    <row r="48" spans="1:11" s="278" customFormat="1" ht="24" hidden="1" customHeight="1" x14ac:dyDescent="0.15">
      <c r="A48" s="255" t="s">
        <v>97</v>
      </c>
      <c r="B48" s="257" t="s">
        <v>294</v>
      </c>
      <c r="C48" s="257" t="s">
        <v>303</v>
      </c>
      <c r="D48" s="279">
        <v>15000000</v>
      </c>
      <c r="E48" s="276"/>
      <c r="F48" s="280"/>
      <c r="G48" s="276"/>
      <c r="H48" s="276">
        <f t="shared" si="5"/>
        <v>0</v>
      </c>
      <c r="I48" s="281"/>
      <c r="J48" s="277"/>
      <c r="K48" s="239">
        <f t="shared" si="1"/>
        <v>15000000</v>
      </c>
    </row>
    <row r="49" spans="1:11" s="278" customFormat="1" ht="24" hidden="1" customHeight="1" x14ac:dyDescent="0.15">
      <c r="A49" s="255" t="s">
        <v>97</v>
      </c>
      <c r="B49" s="257" t="s">
        <v>295</v>
      </c>
      <c r="C49" s="257" t="s">
        <v>304</v>
      </c>
      <c r="D49" s="279">
        <v>2200000</v>
      </c>
      <c r="E49" s="276"/>
      <c r="F49" s="280"/>
      <c r="G49" s="276"/>
      <c r="H49" s="276">
        <f t="shared" si="5"/>
        <v>0</v>
      </c>
      <c r="I49" s="281"/>
      <c r="J49" s="277"/>
      <c r="K49" s="239">
        <f t="shared" si="1"/>
        <v>2200000</v>
      </c>
    </row>
    <row r="50" spans="1:11" s="278" customFormat="1" ht="24" hidden="1" customHeight="1" x14ac:dyDescent="0.15">
      <c r="A50" s="255" t="s">
        <v>97</v>
      </c>
      <c r="B50" s="257" t="s">
        <v>296</v>
      </c>
      <c r="C50" s="257" t="s">
        <v>305</v>
      </c>
      <c r="D50" s="279">
        <v>550000</v>
      </c>
      <c r="E50" s="276"/>
      <c r="F50" s="280"/>
      <c r="G50" s="276"/>
      <c r="H50" s="276">
        <f t="shared" si="5"/>
        <v>0</v>
      </c>
      <c r="I50" s="281"/>
      <c r="J50" s="277"/>
      <c r="K50" s="239">
        <f t="shared" si="1"/>
        <v>550000</v>
      </c>
    </row>
    <row r="51" spans="1:11" s="278" customFormat="1" ht="24" hidden="1" customHeight="1" x14ac:dyDescent="0.15">
      <c r="A51" s="255" t="s">
        <v>97</v>
      </c>
      <c r="B51" s="257" t="s">
        <v>297</v>
      </c>
      <c r="C51" s="257" t="s">
        <v>221</v>
      </c>
      <c r="D51" s="279">
        <v>5850000</v>
      </c>
      <c r="E51" s="276"/>
      <c r="F51" s="280"/>
      <c r="G51" s="276"/>
      <c r="H51" s="276">
        <f t="shared" si="5"/>
        <v>0</v>
      </c>
      <c r="I51" s="281"/>
      <c r="J51" s="277"/>
      <c r="K51" s="239">
        <f t="shared" si="1"/>
        <v>5850000</v>
      </c>
    </row>
    <row r="52" spans="1:11" s="238" customFormat="1" ht="24" customHeight="1" x14ac:dyDescent="0.15">
      <c r="A52" s="60"/>
      <c r="B52" s="85" t="s">
        <v>321</v>
      </c>
      <c r="C52" s="66"/>
      <c r="D52" s="73"/>
      <c r="E52" s="63"/>
      <c r="F52" s="61"/>
      <c r="G52" s="63"/>
      <c r="H52" s="63">
        <f t="shared" si="5"/>
        <v>0</v>
      </c>
      <c r="I52" s="265"/>
      <c r="J52" s="239"/>
      <c r="K52" s="239">
        <f t="shared" si="1"/>
        <v>0</v>
      </c>
    </row>
    <row r="53" spans="1:11" s="238" customFormat="1" ht="24" customHeight="1" x14ac:dyDescent="0.15">
      <c r="A53" s="60"/>
      <c r="B53" s="6"/>
      <c r="C53" s="66"/>
      <c r="D53" s="73"/>
      <c r="E53" s="63"/>
      <c r="F53" s="61"/>
      <c r="G53" s="63"/>
      <c r="H53" s="63">
        <f t="shared" si="5"/>
        <v>0</v>
      </c>
      <c r="I53" s="265"/>
      <c r="J53" s="239"/>
      <c r="K53" s="239">
        <f t="shared" si="1"/>
        <v>0</v>
      </c>
    </row>
    <row r="54" spans="1:11" s="238" customFormat="1" ht="24" customHeight="1" x14ac:dyDescent="0.15">
      <c r="A54" s="62"/>
      <c r="B54" s="6"/>
      <c r="C54" s="66"/>
      <c r="D54" s="73"/>
      <c r="E54" s="63"/>
      <c r="F54" s="61"/>
      <c r="G54" s="63"/>
      <c r="H54" s="63">
        <f t="shared" si="5"/>
        <v>0</v>
      </c>
      <c r="I54" s="265"/>
      <c r="J54" s="239"/>
      <c r="K54" s="239">
        <f t="shared" si="1"/>
        <v>0</v>
      </c>
    </row>
    <row r="55" spans="1:11" s="238" customFormat="1" ht="24" customHeight="1" x14ac:dyDescent="0.15">
      <c r="A55" s="118"/>
      <c r="B55" s="224"/>
      <c r="C55" s="120"/>
      <c r="D55" s="121"/>
      <c r="E55" s="122"/>
      <c r="F55" s="131"/>
      <c r="G55" s="122"/>
      <c r="H55" s="63">
        <f t="shared" si="5"/>
        <v>0</v>
      </c>
      <c r="I55" s="265"/>
      <c r="J55" s="239"/>
      <c r="K55" s="239">
        <f t="shared" si="1"/>
        <v>0</v>
      </c>
    </row>
  </sheetData>
  <autoFilter ref="A3:K3"/>
  <sortState ref="A18:L102">
    <sortCondition ref="I18:I102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46:H61 H4:H4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0"/>
  <sheetViews>
    <sheetView showGridLines="0" zoomScaleNormal="100" workbookViewId="0">
      <selection activeCell="A3" sqref="A3:A9"/>
    </sheetView>
  </sheetViews>
  <sheetFormatPr defaultRowHeight="24" customHeight="1" x14ac:dyDescent="0.15"/>
  <cols>
    <col min="1" max="1" width="14.5546875" style="107" customWidth="1"/>
    <col min="2" max="2" width="17.21875" style="107" customWidth="1"/>
    <col min="3" max="3" width="19.109375" style="107" customWidth="1"/>
    <col min="4" max="4" width="18" style="107" customWidth="1"/>
    <col min="5" max="5" width="23.77734375" style="107" customWidth="1"/>
    <col min="6" max="6" width="5.21875" style="160" customWidth="1"/>
    <col min="7" max="7" width="10.33203125" style="203" hidden="1" customWidth="1"/>
    <col min="8" max="8" width="5.33203125" style="204" hidden="1" customWidth="1"/>
    <col min="9" max="9" width="7.5546875" style="205" hidden="1" customWidth="1"/>
    <col min="10" max="10" width="6.44140625" style="206" hidden="1" customWidth="1"/>
    <col min="11" max="11" width="10.33203125" style="207" hidden="1" customWidth="1"/>
    <col min="12" max="12" width="6.5546875" style="207" hidden="1" customWidth="1"/>
    <col min="13" max="14" width="9.77734375" style="207" hidden="1" customWidth="1"/>
    <col min="15" max="15" width="8.5546875" style="204" hidden="1" customWidth="1"/>
    <col min="16" max="16" width="7.77734375" style="208" hidden="1" customWidth="1"/>
    <col min="17" max="17" width="6.77734375" style="209" hidden="1" customWidth="1"/>
    <col min="18" max="18" width="6.88671875" style="207" hidden="1" customWidth="1"/>
    <col min="19" max="19" width="35.6640625" style="203" hidden="1" customWidth="1"/>
    <col min="20" max="20" width="8.88671875" style="160" customWidth="1"/>
    <col min="21" max="16384" width="8.88671875" style="160"/>
  </cols>
  <sheetData>
    <row r="1" spans="1:22" s="161" customFormat="1" ht="36" customHeight="1" x14ac:dyDescent="0.15">
      <c r="A1" s="91" t="s">
        <v>19</v>
      </c>
      <c r="B1" s="91"/>
      <c r="C1" s="91"/>
      <c r="D1" s="91"/>
      <c r="E1" s="91"/>
      <c r="G1" s="168">
        <v>1</v>
      </c>
      <c r="H1" s="168">
        <v>2</v>
      </c>
      <c r="I1" s="168">
        <v>3</v>
      </c>
      <c r="J1" s="168">
        <v>4</v>
      </c>
      <c r="K1" s="168">
        <v>5</v>
      </c>
      <c r="L1" s="168">
        <v>6</v>
      </c>
      <c r="M1" s="168">
        <v>7</v>
      </c>
      <c r="N1" s="168">
        <v>8</v>
      </c>
      <c r="O1" s="168">
        <v>9</v>
      </c>
      <c r="P1" s="169">
        <v>10</v>
      </c>
      <c r="Q1" s="168">
        <v>11</v>
      </c>
      <c r="R1" s="168">
        <v>12</v>
      </c>
      <c r="S1" s="168">
        <v>13</v>
      </c>
    </row>
    <row r="2" spans="1:22" s="96" customFormat="1" ht="24" customHeight="1" thickBot="1" x14ac:dyDescent="0.2">
      <c r="A2" s="92" t="s">
        <v>99</v>
      </c>
      <c r="B2" s="93"/>
      <c r="C2" s="94"/>
      <c r="D2" s="94"/>
      <c r="E2" s="95" t="s">
        <v>89</v>
      </c>
      <c r="G2" s="170" t="s">
        <v>135</v>
      </c>
      <c r="H2" s="171" t="s">
        <v>50</v>
      </c>
      <c r="I2" s="172" t="s">
        <v>139</v>
      </c>
      <c r="J2" s="173" t="s">
        <v>136</v>
      </c>
      <c r="K2" s="174" t="s">
        <v>150</v>
      </c>
      <c r="L2" s="174" t="s">
        <v>151</v>
      </c>
      <c r="M2" s="175" t="s">
        <v>138</v>
      </c>
      <c r="N2" s="176" t="s">
        <v>152</v>
      </c>
      <c r="O2" s="177" t="s">
        <v>30</v>
      </c>
      <c r="P2" s="178" t="s">
        <v>83</v>
      </c>
      <c r="Q2" s="179" t="s">
        <v>153</v>
      </c>
      <c r="R2" s="180" t="s">
        <v>137</v>
      </c>
      <c r="S2" s="181" t="s">
        <v>140</v>
      </c>
    </row>
    <row r="3" spans="1:22" s="98" customFormat="1" ht="24" customHeight="1" thickTop="1" x14ac:dyDescent="0.15">
      <c r="A3" s="313" t="s">
        <v>48</v>
      </c>
      <c r="B3" s="97" t="s">
        <v>49</v>
      </c>
      <c r="C3" s="310" t="s">
        <v>289</v>
      </c>
      <c r="D3" s="311"/>
      <c r="E3" s="312"/>
      <c r="G3" s="182" t="s">
        <v>289</v>
      </c>
      <c r="H3" s="183">
        <v>7887000</v>
      </c>
      <c r="I3" s="184">
        <v>0.9179662736148092</v>
      </c>
      <c r="J3" s="185">
        <v>44291</v>
      </c>
      <c r="K3" s="186" t="s">
        <v>104</v>
      </c>
      <c r="L3" s="186" t="s">
        <v>134</v>
      </c>
      <c r="M3" s="162" t="s">
        <v>230</v>
      </c>
      <c r="N3" s="187" t="s">
        <v>347</v>
      </c>
      <c r="O3" s="183">
        <v>7240000</v>
      </c>
      <c r="P3" s="185" t="s">
        <v>322</v>
      </c>
      <c r="Q3" s="185" t="s">
        <v>346</v>
      </c>
      <c r="R3" s="186" t="s">
        <v>298</v>
      </c>
      <c r="S3" s="188" t="s">
        <v>363</v>
      </c>
      <c r="T3" s="96"/>
      <c r="U3" s="96"/>
      <c r="V3" s="96"/>
    </row>
    <row r="4" spans="1:22" s="98" customFormat="1" ht="24" customHeight="1" x14ac:dyDescent="0.15">
      <c r="A4" s="314"/>
      <c r="B4" s="99" t="s">
        <v>50</v>
      </c>
      <c r="C4" s="100">
        <v>7887000</v>
      </c>
      <c r="D4" s="101" t="s">
        <v>84</v>
      </c>
      <c r="E4" s="102" t="s">
        <v>235</v>
      </c>
      <c r="G4" s="189"/>
      <c r="H4" s="190"/>
      <c r="I4" s="191"/>
      <c r="J4" s="192"/>
      <c r="K4" s="193"/>
      <c r="L4" s="193"/>
      <c r="M4" s="158"/>
      <c r="N4" s="194"/>
      <c r="O4" s="190"/>
      <c r="P4" s="192"/>
      <c r="Q4" s="192"/>
      <c r="R4" s="193"/>
      <c r="S4" s="195"/>
      <c r="T4" s="96"/>
      <c r="U4" s="96"/>
      <c r="V4" s="96"/>
    </row>
    <row r="5" spans="1:22" s="98" customFormat="1" ht="24" customHeight="1" x14ac:dyDescent="0.15">
      <c r="A5" s="314"/>
      <c r="B5" s="99" t="s">
        <v>51</v>
      </c>
      <c r="C5" s="103">
        <v>0.9179662736148092</v>
      </c>
      <c r="D5" s="101" t="s">
        <v>30</v>
      </c>
      <c r="E5" s="102">
        <v>7240000</v>
      </c>
      <c r="G5" s="189"/>
      <c r="H5" s="190"/>
      <c r="I5" s="191"/>
      <c r="J5" s="192"/>
      <c r="K5" s="193"/>
      <c r="L5" s="193"/>
      <c r="M5" s="158"/>
      <c r="N5" s="194"/>
      <c r="O5" s="190"/>
      <c r="P5" s="192"/>
      <c r="Q5" s="192"/>
      <c r="R5" s="193"/>
      <c r="S5" s="195"/>
      <c r="T5" s="96"/>
      <c r="U5" s="96"/>
      <c r="V5" s="96"/>
    </row>
    <row r="6" spans="1:22" s="98" customFormat="1" ht="24" customHeight="1" x14ac:dyDescent="0.15">
      <c r="A6" s="314"/>
      <c r="B6" s="99" t="s">
        <v>29</v>
      </c>
      <c r="C6" s="115">
        <v>44291</v>
      </c>
      <c r="D6" s="101" t="s">
        <v>83</v>
      </c>
      <c r="E6" s="165" t="s">
        <v>322</v>
      </c>
      <c r="G6" s="189"/>
      <c r="H6" s="190"/>
      <c r="I6" s="191"/>
      <c r="J6" s="192"/>
      <c r="K6" s="193"/>
      <c r="L6" s="193"/>
      <c r="M6" s="158"/>
      <c r="N6" s="194"/>
      <c r="O6" s="190"/>
      <c r="P6" s="192"/>
      <c r="Q6" s="192"/>
      <c r="R6" s="193"/>
      <c r="S6" s="195"/>
      <c r="T6" s="96"/>
      <c r="U6" s="96"/>
      <c r="V6" s="96"/>
    </row>
    <row r="7" spans="1:22" s="98" customFormat="1" ht="24" customHeight="1" x14ac:dyDescent="0.15">
      <c r="A7" s="314"/>
      <c r="B7" s="99" t="s">
        <v>52</v>
      </c>
      <c r="C7" s="163" t="s">
        <v>104</v>
      </c>
      <c r="D7" s="101" t="s">
        <v>53</v>
      </c>
      <c r="E7" s="104" t="s">
        <v>200</v>
      </c>
      <c r="G7" s="189"/>
      <c r="H7" s="190"/>
      <c r="I7" s="191"/>
      <c r="J7" s="192"/>
      <c r="K7" s="193"/>
      <c r="L7" s="193"/>
      <c r="M7" s="158"/>
      <c r="N7" s="194"/>
      <c r="O7" s="190"/>
      <c r="P7" s="192"/>
      <c r="Q7" s="192"/>
      <c r="R7" s="193"/>
      <c r="S7" s="195"/>
      <c r="T7" s="96"/>
      <c r="U7" s="96"/>
      <c r="V7" s="96"/>
    </row>
    <row r="8" spans="1:22" s="98" customFormat="1" ht="24" customHeight="1" x14ac:dyDescent="0.15">
      <c r="A8" s="314"/>
      <c r="B8" s="99" t="s">
        <v>54</v>
      </c>
      <c r="C8" s="164" t="s">
        <v>134</v>
      </c>
      <c r="D8" s="101" t="s">
        <v>32</v>
      </c>
      <c r="E8" s="166" t="s">
        <v>298</v>
      </c>
      <c r="G8" s="189"/>
      <c r="H8" s="190"/>
      <c r="I8" s="191"/>
      <c r="J8" s="192"/>
      <c r="K8" s="193"/>
      <c r="L8" s="193"/>
      <c r="M8" s="158"/>
      <c r="N8" s="194"/>
      <c r="O8" s="190"/>
      <c r="P8" s="192"/>
      <c r="Q8" s="192"/>
      <c r="R8" s="193"/>
      <c r="S8" s="195"/>
      <c r="T8" s="96"/>
      <c r="U8" s="96"/>
      <c r="V8" s="96"/>
    </row>
    <row r="9" spans="1:22" s="98" customFormat="1" ht="24" customHeight="1" thickBot="1" x14ac:dyDescent="0.2">
      <c r="A9" s="315"/>
      <c r="B9" s="105" t="s">
        <v>55</v>
      </c>
      <c r="C9" s="114" t="s">
        <v>230</v>
      </c>
      <c r="D9" s="106" t="s">
        <v>56</v>
      </c>
      <c r="E9" s="167" t="s">
        <v>362</v>
      </c>
      <c r="G9" s="196"/>
      <c r="H9" s="197"/>
      <c r="I9" s="198"/>
      <c r="J9" s="199"/>
      <c r="K9" s="200"/>
      <c r="L9" s="200"/>
      <c r="M9" s="159"/>
      <c r="N9" s="201"/>
      <c r="O9" s="197"/>
      <c r="P9" s="199"/>
      <c r="Q9" s="199"/>
      <c r="R9" s="200"/>
      <c r="S9" s="202"/>
      <c r="T9" s="96"/>
      <c r="U9" s="96"/>
      <c r="V9" s="96"/>
    </row>
    <row r="10" spans="1:22" s="98" customFormat="1" ht="24" customHeight="1" thickTop="1" x14ac:dyDescent="0.15">
      <c r="A10" s="313" t="s">
        <v>48</v>
      </c>
      <c r="B10" s="97" t="s">
        <v>49</v>
      </c>
      <c r="C10" s="310" t="s">
        <v>290</v>
      </c>
      <c r="D10" s="311"/>
      <c r="E10" s="312"/>
      <c r="G10" s="182" t="s">
        <v>290</v>
      </c>
      <c r="H10" s="183">
        <v>15000000</v>
      </c>
      <c r="I10" s="184">
        <v>9.5333333333333339E-2</v>
      </c>
      <c r="J10" s="185">
        <v>44292</v>
      </c>
      <c r="K10" s="186" t="s">
        <v>104</v>
      </c>
      <c r="L10" s="186" t="s">
        <v>134</v>
      </c>
      <c r="M10" s="162" t="s">
        <v>230</v>
      </c>
      <c r="N10" s="187" t="s">
        <v>348</v>
      </c>
      <c r="O10" s="183">
        <v>1430000</v>
      </c>
      <c r="P10" s="185" t="s">
        <v>324</v>
      </c>
      <c r="Q10" s="185">
        <v>44299</v>
      </c>
      <c r="R10" s="186" t="s">
        <v>299</v>
      </c>
      <c r="S10" s="188" t="s">
        <v>325</v>
      </c>
      <c r="T10" s="96"/>
      <c r="U10" s="96"/>
      <c r="V10" s="96"/>
    </row>
    <row r="11" spans="1:22" s="98" customFormat="1" ht="24" customHeight="1" x14ac:dyDescent="0.15">
      <c r="A11" s="314"/>
      <c r="B11" s="99" t="s">
        <v>50</v>
      </c>
      <c r="C11" s="100">
        <v>15000000</v>
      </c>
      <c r="D11" s="101" t="s">
        <v>84</v>
      </c>
      <c r="E11" s="102" t="s">
        <v>232</v>
      </c>
      <c r="G11" s="189"/>
      <c r="H11" s="190"/>
      <c r="I11" s="191"/>
      <c r="J11" s="192"/>
      <c r="K11" s="193"/>
      <c r="L11" s="193"/>
      <c r="M11" s="158"/>
      <c r="N11" s="194"/>
      <c r="O11" s="190"/>
      <c r="P11" s="192"/>
      <c r="Q11" s="192"/>
      <c r="R11" s="193"/>
      <c r="S11" s="195"/>
      <c r="T11" s="96"/>
      <c r="U11" s="96"/>
      <c r="V11" s="96"/>
    </row>
    <row r="12" spans="1:22" s="98" customFormat="1" ht="24" customHeight="1" x14ac:dyDescent="0.15">
      <c r="A12" s="314"/>
      <c r="B12" s="99" t="s">
        <v>51</v>
      </c>
      <c r="C12" s="103">
        <v>9.5333333333333339E-2</v>
      </c>
      <c r="D12" s="101" t="s">
        <v>30</v>
      </c>
      <c r="E12" s="102">
        <v>1430000</v>
      </c>
      <c r="G12" s="189"/>
      <c r="H12" s="190"/>
      <c r="I12" s="191"/>
      <c r="J12" s="192"/>
      <c r="K12" s="193"/>
      <c r="L12" s="193"/>
      <c r="M12" s="158"/>
      <c r="N12" s="194"/>
      <c r="O12" s="190"/>
      <c r="P12" s="192"/>
      <c r="Q12" s="192"/>
      <c r="R12" s="193"/>
      <c r="S12" s="195"/>
      <c r="T12" s="96"/>
      <c r="U12" s="96"/>
      <c r="V12" s="96"/>
    </row>
    <row r="13" spans="1:22" s="98" customFormat="1" ht="24" customHeight="1" x14ac:dyDescent="0.15">
      <c r="A13" s="314"/>
      <c r="B13" s="99" t="s">
        <v>29</v>
      </c>
      <c r="C13" s="115">
        <v>44292</v>
      </c>
      <c r="D13" s="101" t="s">
        <v>83</v>
      </c>
      <c r="E13" s="165" t="s">
        <v>324</v>
      </c>
      <c r="G13" s="189"/>
      <c r="H13" s="190"/>
      <c r="I13" s="191"/>
      <c r="J13" s="192"/>
      <c r="K13" s="193"/>
      <c r="L13" s="193"/>
      <c r="M13" s="158"/>
      <c r="N13" s="194"/>
      <c r="O13" s="190"/>
      <c r="P13" s="192"/>
      <c r="Q13" s="192"/>
      <c r="R13" s="193"/>
      <c r="S13" s="195"/>
      <c r="T13" s="96"/>
      <c r="U13" s="96"/>
      <c r="V13" s="96"/>
    </row>
    <row r="14" spans="1:22" s="98" customFormat="1" ht="24" customHeight="1" x14ac:dyDescent="0.15">
      <c r="A14" s="314"/>
      <c r="B14" s="99" t="s">
        <v>52</v>
      </c>
      <c r="C14" s="163" t="s">
        <v>104</v>
      </c>
      <c r="D14" s="101" t="s">
        <v>53</v>
      </c>
      <c r="E14" s="104">
        <v>44299</v>
      </c>
      <c r="G14" s="189"/>
      <c r="H14" s="190"/>
      <c r="I14" s="191"/>
      <c r="J14" s="192"/>
      <c r="K14" s="193"/>
      <c r="L14" s="193"/>
      <c r="M14" s="158"/>
      <c r="N14" s="194"/>
      <c r="O14" s="190"/>
      <c r="P14" s="192"/>
      <c r="Q14" s="192"/>
      <c r="R14" s="193"/>
      <c r="S14" s="195"/>
      <c r="T14" s="96"/>
      <c r="U14" s="96"/>
      <c r="V14" s="96"/>
    </row>
    <row r="15" spans="1:22" s="98" customFormat="1" ht="24" customHeight="1" x14ac:dyDescent="0.15">
      <c r="A15" s="314"/>
      <c r="B15" s="99" t="s">
        <v>54</v>
      </c>
      <c r="C15" s="164" t="s">
        <v>134</v>
      </c>
      <c r="D15" s="101" t="s">
        <v>32</v>
      </c>
      <c r="E15" s="166" t="s">
        <v>299</v>
      </c>
      <c r="G15" s="189"/>
      <c r="H15" s="190"/>
      <c r="I15" s="191"/>
      <c r="J15" s="192"/>
      <c r="K15" s="193"/>
      <c r="L15" s="193"/>
      <c r="M15" s="158"/>
      <c r="N15" s="194"/>
      <c r="O15" s="190"/>
      <c r="P15" s="192"/>
      <c r="Q15" s="192"/>
      <c r="R15" s="193"/>
      <c r="S15" s="195"/>
      <c r="T15" s="96"/>
      <c r="U15" s="96"/>
      <c r="V15" s="96"/>
    </row>
    <row r="16" spans="1:22" s="98" customFormat="1" ht="24" customHeight="1" thickBot="1" x14ac:dyDescent="0.2">
      <c r="A16" s="315"/>
      <c r="B16" s="105" t="s">
        <v>55</v>
      </c>
      <c r="C16" s="114" t="s">
        <v>230</v>
      </c>
      <c r="D16" s="106" t="s">
        <v>56</v>
      </c>
      <c r="E16" s="167" t="s">
        <v>325</v>
      </c>
      <c r="G16" s="196"/>
      <c r="H16" s="197"/>
      <c r="I16" s="198"/>
      <c r="J16" s="199"/>
      <c r="K16" s="200"/>
      <c r="L16" s="200"/>
      <c r="M16" s="159"/>
      <c r="N16" s="201"/>
      <c r="O16" s="197"/>
      <c r="P16" s="199"/>
      <c r="Q16" s="199"/>
      <c r="R16" s="200"/>
      <c r="S16" s="202"/>
      <c r="T16" s="96"/>
      <c r="U16" s="96"/>
      <c r="V16" s="96"/>
    </row>
    <row r="17" spans="1:22" s="98" customFormat="1" ht="24" customHeight="1" thickTop="1" x14ac:dyDescent="0.15">
      <c r="A17" s="313" t="s">
        <v>48</v>
      </c>
      <c r="B17" s="97" t="s">
        <v>49</v>
      </c>
      <c r="C17" s="310" t="s">
        <v>291</v>
      </c>
      <c r="D17" s="311"/>
      <c r="E17" s="312"/>
      <c r="G17" s="182" t="s">
        <v>291</v>
      </c>
      <c r="H17" s="183">
        <v>5200000</v>
      </c>
      <c r="I17" s="184">
        <v>0.92884615384615388</v>
      </c>
      <c r="J17" s="185">
        <v>44292</v>
      </c>
      <c r="K17" s="186" t="s">
        <v>104</v>
      </c>
      <c r="L17" s="186" t="s">
        <v>134</v>
      </c>
      <c r="M17" s="162" t="s">
        <v>230</v>
      </c>
      <c r="N17" s="187" t="s">
        <v>350</v>
      </c>
      <c r="O17" s="183">
        <v>4830000</v>
      </c>
      <c r="P17" s="185" t="s">
        <v>326</v>
      </c>
      <c r="Q17" s="185" t="s">
        <v>346</v>
      </c>
      <c r="R17" s="186" t="s">
        <v>300</v>
      </c>
      <c r="S17" s="188" t="s">
        <v>327</v>
      </c>
      <c r="T17" s="96"/>
      <c r="U17" s="96"/>
      <c r="V17" s="96"/>
    </row>
    <row r="18" spans="1:22" s="98" customFormat="1" ht="24" customHeight="1" x14ac:dyDescent="0.15">
      <c r="A18" s="314"/>
      <c r="B18" s="99" t="s">
        <v>50</v>
      </c>
      <c r="C18" s="100">
        <v>5200000</v>
      </c>
      <c r="D18" s="101" t="s">
        <v>84</v>
      </c>
      <c r="E18" s="102" t="s">
        <v>349</v>
      </c>
      <c r="G18" s="189"/>
      <c r="H18" s="190"/>
      <c r="I18" s="191"/>
      <c r="J18" s="192"/>
      <c r="K18" s="193"/>
      <c r="L18" s="193"/>
      <c r="M18" s="158"/>
      <c r="N18" s="194"/>
      <c r="O18" s="190"/>
      <c r="P18" s="192"/>
      <c r="Q18" s="192"/>
      <c r="R18" s="193"/>
      <c r="S18" s="195"/>
      <c r="T18" s="96"/>
      <c r="U18" s="96"/>
      <c r="V18" s="96"/>
    </row>
    <row r="19" spans="1:22" s="98" customFormat="1" ht="24" customHeight="1" x14ac:dyDescent="0.15">
      <c r="A19" s="314"/>
      <c r="B19" s="99" t="s">
        <v>51</v>
      </c>
      <c r="C19" s="103">
        <v>0.92884615384615388</v>
      </c>
      <c r="D19" s="101" t="s">
        <v>30</v>
      </c>
      <c r="E19" s="102">
        <v>4830000</v>
      </c>
      <c r="G19" s="189"/>
      <c r="H19" s="190"/>
      <c r="I19" s="191"/>
      <c r="J19" s="192"/>
      <c r="K19" s="193"/>
      <c r="L19" s="193"/>
      <c r="M19" s="158"/>
      <c r="N19" s="194"/>
      <c r="O19" s="190"/>
      <c r="P19" s="192"/>
      <c r="Q19" s="192"/>
      <c r="R19" s="193"/>
      <c r="S19" s="195"/>
      <c r="T19" s="96"/>
      <c r="U19" s="96"/>
      <c r="V19" s="96"/>
    </row>
    <row r="20" spans="1:22" s="98" customFormat="1" ht="24" customHeight="1" x14ac:dyDescent="0.15">
      <c r="A20" s="314"/>
      <c r="B20" s="99" t="s">
        <v>29</v>
      </c>
      <c r="C20" s="115">
        <v>44292</v>
      </c>
      <c r="D20" s="101" t="s">
        <v>83</v>
      </c>
      <c r="E20" s="165" t="s">
        <v>326</v>
      </c>
      <c r="G20" s="189"/>
      <c r="H20" s="190"/>
      <c r="I20" s="191"/>
      <c r="J20" s="192"/>
      <c r="K20" s="193"/>
      <c r="L20" s="193"/>
      <c r="M20" s="158"/>
      <c r="N20" s="194"/>
      <c r="O20" s="190"/>
      <c r="P20" s="192"/>
      <c r="Q20" s="192"/>
      <c r="R20" s="193"/>
      <c r="S20" s="195"/>
      <c r="T20" s="96"/>
      <c r="U20" s="96"/>
      <c r="V20" s="96"/>
    </row>
    <row r="21" spans="1:22" s="98" customFormat="1" ht="24" customHeight="1" x14ac:dyDescent="0.15">
      <c r="A21" s="314"/>
      <c r="B21" s="99" t="s">
        <v>52</v>
      </c>
      <c r="C21" s="163" t="s">
        <v>104</v>
      </c>
      <c r="D21" s="101" t="s">
        <v>53</v>
      </c>
      <c r="E21" s="104" t="s">
        <v>200</v>
      </c>
      <c r="G21" s="189"/>
      <c r="H21" s="190"/>
      <c r="I21" s="191"/>
      <c r="J21" s="192"/>
      <c r="K21" s="193"/>
      <c r="L21" s="193"/>
      <c r="M21" s="158"/>
      <c r="N21" s="194"/>
      <c r="O21" s="190"/>
      <c r="P21" s="192"/>
      <c r="Q21" s="192"/>
      <c r="R21" s="193"/>
      <c r="S21" s="195"/>
      <c r="T21" s="96"/>
      <c r="U21" s="96"/>
      <c r="V21" s="96"/>
    </row>
    <row r="22" spans="1:22" s="98" customFormat="1" ht="24" customHeight="1" x14ac:dyDescent="0.15">
      <c r="A22" s="314"/>
      <c r="B22" s="99" t="s">
        <v>54</v>
      </c>
      <c r="C22" s="164" t="s">
        <v>134</v>
      </c>
      <c r="D22" s="101" t="s">
        <v>32</v>
      </c>
      <c r="E22" s="166" t="s">
        <v>300</v>
      </c>
      <c r="G22" s="189"/>
      <c r="H22" s="190"/>
      <c r="I22" s="191"/>
      <c r="J22" s="192"/>
      <c r="K22" s="193"/>
      <c r="L22" s="193"/>
      <c r="M22" s="158"/>
      <c r="N22" s="194"/>
      <c r="O22" s="190"/>
      <c r="P22" s="192"/>
      <c r="Q22" s="192"/>
      <c r="R22" s="193"/>
      <c r="S22" s="195"/>
      <c r="T22" s="96"/>
      <c r="U22" s="96"/>
      <c r="V22" s="96"/>
    </row>
    <row r="23" spans="1:22" s="98" customFormat="1" ht="24" customHeight="1" thickBot="1" x14ac:dyDescent="0.2">
      <c r="A23" s="315"/>
      <c r="B23" s="105" t="s">
        <v>55</v>
      </c>
      <c r="C23" s="114" t="s">
        <v>230</v>
      </c>
      <c r="D23" s="106" t="s">
        <v>56</v>
      </c>
      <c r="E23" s="167" t="s">
        <v>327</v>
      </c>
      <c r="G23" s="196"/>
      <c r="H23" s="197"/>
      <c r="I23" s="198"/>
      <c r="J23" s="199"/>
      <c r="K23" s="200"/>
      <c r="L23" s="200"/>
      <c r="M23" s="159"/>
      <c r="N23" s="201"/>
      <c r="O23" s="197"/>
      <c r="P23" s="199"/>
      <c r="Q23" s="199"/>
      <c r="R23" s="200"/>
      <c r="S23" s="202"/>
      <c r="T23" s="96"/>
      <c r="U23" s="96"/>
      <c r="V23" s="96"/>
    </row>
    <row r="24" spans="1:22" s="98" customFormat="1" ht="24" customHeight="1" thickTop="1" x14ac:dyDescent="0.15">
      <c r="A24" s="313" t="s">
        <v>48</v>
      </c>
      <c r="B24" s="97" t="s">
        <v>49</v>
      </c>
      <c r="C24" s="310" t="s">
        <v>328</v>
      </c>
      <c r="D24" s="311"/>
      <c r="E24" s="312"/>
      <c r="G24" s="182" t="s">
        <v>328</v>
      </c>
      <c r="H24" s="183">
        <v>49813000</v>
      </c>
      <c r="I24" s="184">
        <v>0.94489149418826412</v>
      </c>
      <c r="J24" s="185">
        <v>44293</v>
      </c>
      <c r="K24" s="186" t="s">
        <v>104</v>
      </c>
      <c r="L24" s="186" t="s">
        <v>134</v>
      </c>
      <c r="M24" s="162" t="s">
        <v>230</v>
      </c>
      <c r="N24" s="187" t="s">
        <v>352</v>
      </c>
      <c r="O24" s="183">
        <v>47067880</v>
      </c>
      <c r="P24" s="185" t="s">
        <v>329</v>
      </c>
      <c r="Q24" s="185" t="s">
        <v>346</v>
      </c>
      <c r="R24" s="186" t="s">
        <v>330</v>
      </c>
      <c r="S24" s="188" t="s">
        <v>331</v>
      </c>
      <c r="T24" s="96"/>
      <c r="U24" s="96"/>
      <c r="V24" s="96"/>
    </row>
    <row r="25" spans="1:22" s="98" customFormat="1" ht="24" customHeight="1" x14ac:dyDescent="0.15">
      <c r="A25" s="314"/>
      <c r="B25" s="99" t="s">
        <v>50</v>
      </c>
      <c r="C25" s="100">
        <v>49813000</v>
      </c>
      <c r="D25" s="101" t="s">
        <v>84</v>
      </c>
      <c r="E25" s="102" t="s">
        <v>351</v>
      </c>
      <c r="G25" s="189"/>
      <c r="H25" s="190"/>
      <c r="I25" s="191"/>
      <c r="J25" s="192"/>
      <c r="K25" s="193"/>
      <c r="L25" s="193"/>
      <c r="M25" s="158"/>
      <c r="N25" s="194"/>
      <c r="O25" s="190"/>
      <c r="P25" s="192"/>
      <c r="Q25" s="192"/>
      <c r="R25" s="193"/>
      <c r="S25" s="195"/>
      <c r="T25" s="96"/>
      <c r="U25" s="96"/>
      <c r="V25" s="96"/>
    </row>
    <row r="26" spans="1:22" s="98" customFormat="1" ht="24" customHeight="1" x14ac:dyDescent="0.15">
      <c r="A26" s="314"/>
      <c r="B26" s="99" t="s">
        <v>51</v>
      </c>
      <c r="C26" s="103">
        <v>0.94489149418826412</v>
      </c>
      <c r="D26" s="101" t="s">
        <v>30</v>
      </c>
      <c r="E26" s="102">
        <v>47067880</v>
      </c>
      <c r="G26" s="189"/>
      <c r="H26" s="190"/>
      <c r="I26" s="191"/>
      <c r="J26" s="192"/>
      <c r="K26" s="193"/>
      <c r="L26" s="193"/>
      <c r="M26" s="158"/>
      <c r="N26" s="194"/>
      <c r="O26" s="190"/>
      <c r="P26" s="192"/>
      <c r="Q26" s="192"/>
      <c r="R26" s="193"/>
      <c r="S26" s="195"/>
      <c r="T26" s="96"/>
      <c r="U26" s="96"/>
      <c r="V26" s="96"/>
    </row>
    <row r="27" spans="1:22" s="98" customFormat="1" ht="24" customHeight="1" x14ac:dyDescent="0.15">
      <c r="A27" s="314"/>
      <c r="B27" s="99" t="s">
        <v>29</v>
      </c>
      <c r="C27" s="115">
        <v>44293</v>
      </c>
      <c r="D27" s="101" t="s">
        <v>83</v>
      </c>
      <c r="E27" s="165" t="s">
        <v>329</v>
      </c>
      <c r="G27" s="189"/>
      <c r="H27" s="190"/>
      <c r="I27" s="191"/>
      <c r="J27" s="192"/>
      <c r="K27" s="193"/>
      <c r="L27" s="193"/>
      <c r="M27" s="158"/>
      <c r="N27" s="194"/>
      <c r="O27" s="190"/>
      <c r="P27" s="192"/>
      <c r="Q27" s="192"/>
      <c r="R27" s="193"/>
      <c r="S27" s="195"/>
      <c r="T27" s="96"/>
      <c r="U27" s="96"/>
      <c r="V27" s="96"/>
    </row>
    <row r="28" spans="1:22" s="98" customFormat="1" ht="24" customHeight="1" x14ac:dyDescent="0.15">
      <c r="A28" s="314"/>
      <c r="B28" s="99" t="s">
        <v>52</v>
      </c>
      <c r="C28" s="163" t="s">
        <v>104</v>
      </c>
      <c r="D28" s="101" t="s">
        <v>53</v>
      </c>
      <c r="E28" s="104" t="s">
        <v>200</v>
      </c>
      <c r="G28" s="189"/>
      <c r="H28" s="190"/>
      <c r="I28" s="191"/>
      <c r="J28" s="192"/>
      <c r="K28" s="193"/>
      <c r="L28" s="193"/>
      <c r="M28" s="158"/>
      <c r="N28" s="194"/>
      <c r="O28" s="190"/>
      <c r="P28" s="192"/>
      <c r="Q28" s="192"/>
      <c r="R28" s="193"/>
      <c r="S28" s="195"/>
    </row>
    <row r="29" spans="1:22" s="98" customFormat="1" ht="24" customHeight="1" x14ac:dyDescent="0.15">
      <c r="A29" s="314"/>
      <c r="B29" s="99" t="s">
        <v>54</v>
      </c>
      <c r="C29" s="164" t="s">
        <v>134</v>
      </c>
      <c r="D29" s="101" t="s">
        <v>32</v>
      </c>
      <c r="E29" s="166" t="s">
        <v>330</v>
      </c>
      <c r="G29" s="189"/>
      <c r="H29" s="190"/>
      <c r="I29" s="191"/>
      <c r="J29" s="192"/>
      <c r="K29" s="193"/>
      <c r="L29" s="193"/>
      <c r="M29" s="158"/>
      <c r="N29" s="194"/>
      <c r="O29" s="190"/>
      <c r="P29" s="192"/>
      <c r="Q29" s="192"/>
      <c r="R29" s="193"/>
      <c r="S29" s="195"/>
    </row>
    <row r="30" spans="1:22" s="98" customFormat="1" ht="24" customHeight="1" thickBot="1" x14ac:dyDescent="0.2">
      <c r="A30" s="315"/>
      <c r="B30" s="105" t="s">
        <v>55</v>
      </c>
      <c r="C30" s="114" t="s">
        <v>230</v>
      </c>
      <c r="D30" s="106" t="s">
        <v>56</v>
      </c>
      <c r="E30" s="167" t="s">
        <v>331</v>
      </c>
      <c r="G30" s="196"/>
      <c r="H30" s="197"/>
      <c r="I30" s="198"/>
      <c r="J30" s="199"/>
      <c r="K30" s="200"/>
      <c r="L30" s="200"/>
      <c r="M30" s="159"/>
      <c r="N30" s="201"/>
      <c r="O30" s="197"/>
      <c r="P30" s="199"/>
      <c r="Q30" s="199"/>
      <c r="R30" s="200"/>
      <c r="S30" s="202"/>
    </row>
    <row r="31" spans="1:22" ht="24" customHeight="1" thickTop="1" x14ac:dyDescent="0.15">
      <c r="A31" s="313" t="s">
        <v>48</v>
      </c>
      <c r="B31" s="97" t="s">
        <v>49</v>
      </c>
      <c r="C31" s="310" t="s">
        <v>399</v>
      </c>
      <c r="D31" s="311"/>
      <c r="E31" s="312"/>
      <c r="G31" s="182" t="s">
        <v>292</v>
      </c>
      <c r="H31" s="183">
        <v>13145000</v>
      </c>
      <c r="I31" s="184">
        <v>0.90376569037656906</v>
      </c>
      <c r="J31" s="185">
        <v>44300</v>
      </c>
      <c r="K31" s="186" t="s">
        <v>104</v>
      </c>
      <c r="L31" s="186" t="s">
        <v>133</v>
      </c>
      <c r="M31" s="162" t="s">
        <v>230</v>
      </c>
      <c r="N31" s="187" t="s">
        <v>354</v>
      </c>
      <c r="O31" s="183">
        <v>11880000</v>
      </c>
      <c r="P31" s="185" t="s">
        <v>332</v>
      </c>
      <c r="Q31" s="185" t="s">
        <v>346</v>
      </c>
      <c r="R31" s="186" t="s">
        <v>301</v>
      </c>
      <c r="S31" s="188" t="s">
        <v>333</v>
      </c>
    </row>
    <row r="32" spans="1:22" ht="24" customHeight="1" x14ac:dyDescent="0.15">
      <c r="A32" s="314"/>
      <c r="B32" s="99" t="s">
        <v>50</v>
      </c>
      <c r="C32" s="100">
        <v>2700000</v>
      </c>
      <c r="D32" s="101" t="s">
        <v>84</v>
      </c>
      <c r="E32" s="102" t="s">
        <v>405</v>
      </c>
      <c r="G32" s="189"/>
      <c r="H32" s="190"/>
      <c r="I32" s="191"/>
      <c r="J32" s="192"/>
      <c r="K32" s="193"/>
      <c r="L32" s="193"/>
      <c r="M32" s="158"/>
      <c r="N32" s="194"/>
      <c r="O32" s="190"/>
      <c r="P32" s="192"/>
      <c r="Q32" s="192"/>
      <c r="R32" s="193"/>
      <c r="S32" s="195"/>
    </row>
    <row r="33" spans="1:19" ht="24" customHeight="1" x14ac:dyDescent="0.15">
      <c r="A33" s="314"/>
      <c r="B33" s="99" t="s">
        <v>51</v>
      </c>
      <c r="C33" s="103">
        <v>0.93089999999999995</v>
      </c>
      <c r="D33" s="101" t="s">
        <v>30</v>
      </c>
      <c r="E33" s="102">
        <v>2513500</v>
      </c>
      <c r="G33" s="189"/>
      <c r="H33" s="190"/>
      <c r="I33" s="191"/>
      <c r="J33" s="192"/>
      <c r="K33" s="193"/>
      <c r="L33" s="193"/>
      <c r="M33" s="158"/>
      <c r="N33" s="194"/>
      <c r="O33" s="190"/>
      <c r="P33" s="192"/>
      <c r="Q33" s="192"/>
      <c r="R33" s="193"/>
      <c r="S33" s="195"/>
    </row>
    <row r="34" spans="1:19" ht="24" customHeight="1" x14ac:dyDescent="0.15">
      <c r="A34" s="314"/>
      <c r="B34" s="99" t="s">
        <v>29</v>
      </c>
      <c r="C34" s="115">
        <v>44292</v>
      </c>
      <c r="D34" s="101" t="s">
        <v>83</v>
      </c>
      <c r="E34" s="165" t="s">
        <v>407</v>
      </c>
      <c r="G34" s="189"/>
      <c r="H34" s="190"/>
      <c r="I34" s="191"/>
      <c r="J34" s="192"/>
      <c r="K34" s="193"/>
      <c r="L34" s="193"/>
      <c r="M34" s="158"/>
      <c r="N34" s="194"/>
      <c r="O34" s="190"/>
      <c r="P34" s="192"/>
      <c r="Q34" s="192"/>
      <c r="R34" s="193"/>
      <c r="S34" s="195"/>
    </row>
    <row r="35" spans="1:19" ht="24" customHeight="1" x14ac:dyDescent="0.15">
      <c r="A35" s="314"/>
      <c r="B35" s="99" t="s">
        <v>52</v>
      </c>
      <c r="C35" s="163" t="s">
        <v>403</v>
      </c>
      <c r="D35" s="101" t="s">
        <v>53</v>
      </c>
      <c r="E35" s="104" t="s">
        <v>406</v>
      </c>
      <c r="G35" s="189"/>
      <c r="H35" s="190"/>
      <c r="I35" s="191"/>
      <c r="J35" s="192"/>
      <c r="K35" s="193"/>
      <c r="L35" s="193"/>
      <c r="M35" s="158"/>
      <c r="N35" s="194"/>
      <c r="O35" s="190"/>
      <c r="P35" s="192"/>
      <c r="Q35" s="192"/>
      <c r="R35" s="193"/>
      <c r="S35" s="195"/>
    </row>
    <row r="36" spans="1:19" ht="24" customHeight="1" x14ac:dyDescent="0.15">
      <c r="A36" s="314"/>
      <c r="B36" s="99" t="s">
        <v>54</v>
      </c>
      <c r="C36" s="164" t="s">
        <v>133</v>
      </c>
      <c r="D36" s="101" t="s">
        <v>32</v>
      </c>
      <c r="E36" s="166" t="s">
        <v>409</v>
      </c>
      <c r="G36" s="189"/>
      <c r="H36" s="190"/>
      <c r="I36" s="191"/>
      <c r="J36" s="192"/>
      <c r="K36" s="193"/>
      <c r="L36" s="193"/>
      <c r="M36" s="158"/>
      <c r="N36" s="194"/>
      <c r="O36" s="190"/>
      <c r="P36" s="192"/>
      <c r="Q36" s="192"/>
      <c r="R36" s="193"/>
      <c r="S36" s="195"/>
    </row>
    <row r="37" spans="1:19" ht="24" customHeight="1" thickBot="1" x14ac:dyDescent="0.2">
      <c r="A37" s="315"/>
      <c r="B37" s="105" t="s">
        <v>55</v>
      </c>
      <c r="C37" s="114" t="s">
        <v>404</v>
      </c>
      <c r="D37" s="106" t="s">
        <v>56</v>
      </c>
      <c r="E37" s="167" t="s">
        <v>408</v>
      </c>
      <c r="G37" s="196"/>
      <c r="H37" s="197"/>
      <c r="I37" s="198"/>
      <c r="J37" s="199"/>
      <c r="K37" s="200"/>
      <c r="L37" s="200"/>
      <c r="M37" s="159"/>
      <c r="N37" s="201"/>
      <c r="O37" s="197"/>
      <c r="P37" s="199"/>
      <c r="Q37" s="199"/>
      <c r="R37" s="200"/>
      <c r="S37" s="202"/>
    </row>
    <row r="38" spans="1:19" ht="24" customHeight="1" thickTop="1" x14ac:dyDescent="0.15">
      <c r="A38" s="313" t="s">
        <v>48</v>
      </c>
      <c r="B38" s="97" t="s">
        <v>49</v>
      </c>
      <c r="C38" s="310" t="s">
        <v>292</v>
      </c>
      <c r="D38" s="311"/>
      <c r="E38" s="312"/>
      <c r="G38" s="182" t="s">
        <v>292</v>
      </c>
      <c r="H38" s="183">
        <v>13145000</v>
      </c>
      <c r="I38" s="184">
        <v>0.90376569037656906</v>
      </c>
      <c r="J38" s="185">
        <v>44300</v>
      </c>
      <c r="K38" s="186" t="s">
        <v>104</v>
      </c>
      <c r="L38" s="186" t="s">
        <v>133</v>
      </c>
      <c r="M38" s="162" t="s">
        <v>230</v>
      </c>
      <c r="N38" s="187" t="s">
        <v>354</v>
      </c>
      <c r="O38" s="183">
        <v>11880000</v>
      </c>
      <c r="P38" s="185" t="s">
        <v>332</v>
      </c>
      <c r="Q38" s="185" t="s">
        <v>346</v>
      </c>
      <c r="R38" s="186" t="s">
        <v>301</v>
      </c>
      <c r="S38" s="188" t="s">
        <v>333</v>
      </c>
    </row>
    <row r="39" spans="1:19" ht="24" customHeight="1" x14ac:dyDescent="0.15">
      <c r="A39" s="314"/>
      <c r="B39" s="99" t="s">
        <v>50</v>
      </c>
      <c r="C39" s="100">
        <v>13145000</v>
      </c>
      <c r="D39" s="101" t="s">
        <v>84</v>
      </c>
      <c r="E39" s="102" t="s">
        <v>353</v>
      </c>
      <c r="G39" s="189"/>
      <c r="H39" s="190"/>
      <c r="I39" s="191"/>
      <c r="J39" s="192"/>
      <c r="K39" s="193"/>
      <c r="L39" s="193"/>
      <c r="M39" s="158"/>
      <c r="N39" s="194"/>
      <c r="O39" s="190"/>
      <c r="P39" s="192"/>
      <c r="Q39" s="192"/>
      <c r="R39" s="193"/>
      <c r="S39" s="195"/>
    </row>
    <row r="40" spans="1:19" ht="24" customHeight="1" x14ac:dyDescent="0.15">
      <c r="A40" s="314"/>
      <c r="B40" s="99" t="s">
        <v>51</v>
      </c>
      <c r="C40" s="103">
        <v>0.90376569037656906</v>
      </c>
      <c r="D40" s="101" t="s">
        <v>30</v>
      </c>
      <c r="E40" s="102">
        <v>11880000</v>
      </c>
      <c r="G40" s="189"/>
      <c r="H40" s="190"/>
      <c r="I40" s="191"/>
      <c r="J40" s="192"/>
      <c r="K40" s="193"/>
      <c r="L40" s="193"/>
      <c r="M40" s="158"/>
      <c r="N40" s="194"/>
      <c r="O40" s="190"/>
      <c r="P40" s="192"/>
      <c r="Q40" s="192"/>
      <c r="R40" s="193"/>
      <c r="S40" s="195"/>
    </row>
    <row r="41" spans="1:19" ht="24" customHeight="1" x14ac:dyDescent="0.15">
      <c r="A41" s="314"/>
      <c r="B41" s="99" t="s">
        <v>29</v>
      </c>
      <c r="C41" s="115">
        <v>44300</v>
      </c>
      <c r="D41" s="101" t="s">
        <v>83</v>
      </c>
      <c r="E41" s="165" t="s">
        <v>332</v>
      </c>
      <c r="G41" s="189"/>
      <c r="H41" s="190"/>
      <c r="I41" s="191"/>
      <c r="J41" s="192"/>
      <c r="K41" s="193"/>
      <c r="L41" s="193"/>
      <c r="M41" s="158"/>
      <c r="N41" s="194"/>
      <c r="O41" s="190"/>
      <c r="P41" s="192"/>
      <c r="Q41" s="192"/>
      <c r="R41" s="193"/>
      <c r="S41" s="195"/>
    </row>
    <row r="42" spans="1:19" ht="24" customHeight="1" x14ac:dyDescent="0.15">
      <c r="A42" s="314"/>
      <c r="B42" s="99" t="s">
        <v>52</v>
      </c>
      <c r="C42" s="163" t="s">
        <v>104</v>
      </c>
      <c r="D42" s="101" t="s">
        <v>53</v>
      </c>
      <c r="E42" s="104" t="s">
        <v>200</v>
      </c>
      <c r="G42" s="189"/>
      <c r="H42" s="190"/>
      <c r="I42" s="191"/>
      <c r="J42" s="192"/>
      <c r="K42" s="193"/>
      <c r="L42" s="193"/>
      <c r="M42" s="158"/>
      <c r="N42" s="194"/>
      <c r="O42" s="190"/>
      <c r="P42" s="192"/>
      <c r="Q42" s="192"/>
      <c r="R42" s="193"/>
      <c r="S42" s="195"/>
    </row>
    <row r="43" spans="1:19" ht="24" customHeight="1" x14ac:dyDescent="0.15">
      <c r="A43" s="314"/>
      <c r="B43" s="99" t="s">
        <v>54</v>
      </c>
      <c r="C43" s="164" t="s">
        <v>133</v>
      </c>
      <c r="D43" s="101" t="s">
        <v>32</v>
      </c>
      <c r="E43" s="166" t="s">
        <v>301</v>
      </c>
      <c r="G43" s="189"/>
      <c r="H43" s="190"/>
      <c r="I43" s="191"/>
      <c r="J43" s="192"/>
      <c r="K43" s="193"/>
      <c r="L43" s="193"/>
      <c r="M43" s="158"/>
      <c r="N43" s="194"/>
      <c r="O43" s="190"/>
      <c r="P43" s="192"/>
      <c r="Q43" s="192"/>
      <c r="R43" s="193"/>
      <c r="S43" s="195"/>
    </row>
    <row r="44" spans="1:19" ht="24" customHeight="1" thickBot="1" x14ac:dyDescent="0.2">
      <c r="A44" s="315"/>
      <c r="B44" s="105" t="s">
        <v>55</v>
      </c>
      <c r="C44" s="114" t="s">
        <v>230</v>
      </c>
      <c r="D44" s="106" t="s">
        <v>56</v>
      </c>
      <c r="E44" s="167" t="s">
        <v>333</v>
      </c>
      <c r="G44" s="196"/>
      <c r="H44" s="197"/>
      <c r="I44" s="198"/>
      <c r="J44" s="199"/>
      <c r="K44" s="200"/>
      <c r="L44" s="200"/>
      <c r="M44" s="159"/>
      <c r="N44" s="201"/>
      <c r="O44" s="197"/>
      <c r="P44" s="199"/>
      <c r="Q44" s="199"/>
      <c r="R44" s="200"/>
      <c r="S44" s="202"/>
    </row>
    <row r="45" spans="1:19" ht="24" customHeight="1" thickTop="1" x14ac:dyDescent="0.15">
      <c r="A45" s="313" t="s">
        <v>48</v>
      </c>
      <c r="B45" s="97" t="s">
        <v>49</v>
      </c>
      <c r="C45" s="310" t="s">
        <v>293</v>
      </c>
      <c r="D45" s="311"/>
      <c r="E45" s="312"/>
      <c r="G45" s="182" t="s">
        <v>293</v>
      </c>
      <c r="H45" s="183">
        <v>900000</v>
      </c>
      <c r="I45" s="184">
        <v>0.94444444444444442</v>
      </c>
      <c r="J45" s="185">
        <v>44301</v>
      </c>
      <c r="K45" s="186" t="s">
        <v>104</v>
      </c>
      <c r="L45" s="186" t="s">
        <v>134</v>
      </c>
      <c r="M45" s="162" t="s">
        <v>230</v>
      </c>
      <c r="N45" s="187" t="s">
        <v>356</v>
      </c>
      <c r="O45" s="183">
        <v>850000</v>
      </c>
      <c r="P45" s="185" t="s">
        <v>334</v>
      </c>
      <c r="Q45" s="185">
        <v>44303</v>
      </c>
      <c r="R45" s="186" t="s">
        <v>302</v>
      </c>
      <c r="S45" s="188" t="s">
        <v>335</v>
      </c>
    </row>
    <row r="46" spans="1:19" ht="24" customHeight="1" x14ac:dyDescent="0.15">
      <c r="A46" s="314"/>
      <c r="B46" s="99" t="s">
        <v>50</v>
      </c>
      <c r="C46" s="100">
        <v>900000</v>
      </c>
      <c r="D46" s="101" t="s">
        <v>84</v>
      </c>
      <c r="E46" s="102" t="s">
        <v>355</v>
      </c>
      <c r="G46" s="189"/>
      <c r="H46" s="190"/>
      <c r="I46" s="191"/>
      <c r="J46" s="192"/>
      <c r="K46" s="193"/>
      <c r="L46" s="193"/>
      <c r="M46" s="158"/>
      <c r="N46" s="194"/>
      <c r="O46" s="190"/>
      <c r="P46" s="192"/>
      <c r="Q46" s="192"/>
      <c r="R46" s="193"/>
      <c r="S46" s="195"/>
    </row>
    <row r="47" spans="1:19" ht="24" customHeight="1" x14ac:dyDescent="0.15">
      <c r="A47" s="314"/>
      <c r="B47" s="99" t="s">
        <v>51</v>
      </c>
      <c r="C47" s="103">
        <v>0.94444444444444442</v>
      </c>
      <c r="D47" s="101" t="s">
        <v>30</v>
      </c>
      <c r="E47" s="102">
        <v>850000</v>
      </c>
      <c r="G47" s="189"/>
      <c r="H47" s="190"/>
      <c r="I47" s="191"/>
      <c r="J47" s="192"/>
      <c r="K47" s="193"/>
      <c r="L47" s="193"/>
      <c r="M47" s="158"/>
      <c r="N47" s="194"/>
      <c r="O47" s="190"/>
      <c r="P47" s="192"/>
      <c r="Q47" s="192"/>
      <c r="R47" s="193"/>
      <c r="S47" s="195"/>
    </row>
    <row r="48" spans="1:19" ht="24" customHeight="1" x14ac:dyDescent="0.15">
      <c r="A48" s="314"/>
      <c r="B48" s="99" t="s">
        <v>29</v>
      </c>
      <c r="C48" s="115">
        <v>44301</v>
      </c>
      <c r="D48" s="101" t="s">
        <v>83</v>
      </c>
      <c r="E48" s="165" t="s">
        <v>334</v>
      </c>
      <c r="G48" s="189"/>
      <c r="H48" s="190"/>
      <c r="I48" s="191"/>
      <c r="J48" s="192"/>
      <c r="K48" s="193"/>
      <c r="L48" s="193"/>
      <c r="M48" s="158"/>
      <c r="N48" s="194"/>
      <c r="O48" s="190"/>
      <c r="P48" s="192"/>
      <c r="Q48" s="192"/>
      <c r="R48" s="193"/>
      <c r="S48" s="195"/>
    </row>
    <row r="49" spans="1:19" ht="24" customHeight="1" x14ac:dyDescent="0.15">
      <c r="A49" s="314"/>
      <c r="B49" s="99" t="s">
        <v>52</v>
      </c>
      <c r="C49" s="163" t="s">
        <v>104</v>
      </c>
      <c r="D49" s="101" t="s">
        <v>53</v>
      </c>
      <c r="E49" s="104">
        <v>44303</v>
      </c>
      <c r="G49" s="189"/>
      <c r="H49" s="190"/>
      <c r="I49" s="191"/>
      <c r="J49" s="192"/>
      <c r="K49" s="193"/>
      <c r="L49" s="193"/>
      <c r="M49" s="158"/>
      <c r="N49" s="194"/>
      <c r="O49" s="190"/>
      <c r="P49" s="192"/>
      <c r="Q49" s="192"/>
      <c r="R49" s="193"/>
      <c r="S49" s="195"/>
    </row>
    <row r="50" spans="1:19" ht="24" customHeight="1" x14ac:dyDescent="0.15">
      <c r="A50" s="314"/>
      <c r="B50" s="99" t="s">
        <v>54</v>
      </c>
      <c r="C50" s="164" t="s">
        <v>134</v>
      </c>
      <c r="D50" s="101" t="s">
        <v>32</v>
      </c>
      <c r="E50" s="166" t="s">
        <v>302</v>
      </c>
      <c r="G50" s="189"/>
      <c r="H50" s="190"/>
      <c r="I50" s="191"/>
      <c r="J50" s="192"/>
      <c r="K50" s="193"/>
      <c r="L50" s="193"/>
      <c r="M50" s="158"/>
      <c r="N50" s="194"/>
      <c r="O50" s="190"/>
      <c r="P50" s="192"/>
      <c r="Q50" s="192"/>
      <c r="R50" s="193"/>
      <c r="S50" s="195"/>
    </row>
    <row r="51" spans="1:19" ht="24" customHeight="1" thickBot="1" x14ac:dyDescent="0.2">
      <c r="A51" s="315"/>
      <c r="B51" s="105" t="s">
        <v>55</v>
      </c>
      <c r="C51" s="114" t="s">
        <v>230</v>
      </c>
      <c r="D51" s="106" t="s">
        <v>56</v>
      </c>
      <c r="E51" s="167" t="s">
        <v>335</v>
      </c>
      <c r="G51" s="196"/>
      <c r="H51" s="197"/>
      <c r="I51" s="198"/>
      <c r="J51" s="199"/>
      <c r="K51" s="200"/>
      <c r="L51" s="200"/>
      <c r="M51" s="159"/>
      <c r="N51" s="201"/>
      <c r="O51" s="197"/>
      <c r="P51" s="199"/>
      <c r="Q51" s="199"/>
      <c r="R51" s="200"/>
      <c r="S51" s="202"/>
    </row>
    <row r="52" spans="1:19" ht="24" customHeight="1" thickTop="1" x14ac:dyDescent="0.15">
      <c r="A52" s="313" t="s">
        <v>48</v>
      </c>
      <c r="B52" s="97" t="s">
        <v>49</v>
      </c>
      <c r="C52" s="310" t="s">
        <v>294</v>
      </c>
      <c r="D52" s="311"/>
      <c r="E52" s="312"/>
      <c r="G52" s="182" t="s">
        <v>294</v>
      </c>
      <c r="H52" s="183">
        <v>16000000</v>
      </c>
      <c r="I52" s="184">
        <v>0.9375</v>
      </c>
      <c r="J52" s="185" t="s">
        <v>336</v>
      </c>
      <c r="K52" s="186" t="s">
        <v>104</v>
      </c>
      <c r="L52" s="186" t="s">
        <v>134</v>
      </c>
      <c r="M52" s="162" t="s">
        <v>230</v>
      </c>
      <c r="N52" s="187" t="s">
        <v>358</v>
      </c>
      <c r="O52" s="183">
        <v>15000000</v>
      </c>
      <c r="P52" s="185" t="s">
        <v>338</v>
      </c>
      <c r="Q52" s="185" t="s">
        <v>346</v>
      </c>
      <c r="R52" s="186" t="s">
        <v>303</v>
      </c>
      <c r="S52" s="188" t="s">
        <v>365</v>
      </c>
    </row>
    <row r="53" spans="1:19" ht="24" customHeight="1" x14ac:dyDescent="0.15">
      <c r="A53" s="314"/>
      <c r="B53" s="99" t="s">
        <v>50</v>
      </c>
      <c r="C53" s="100">
        <v>16000000</v>
      </c>
      <c r="D53" s="101" t="s">
        <v>84</v>
      </c>
      <c r="E53" s="102" t="s">
        <v>357</v>
      </c>
      <c r="G53" s="189"/>
      <c r="H53" s="190"/>
      <c r="I53" s="191"/>
      <c r="J53" s="192"/>
      <c r="K53" s="193"/>
      <c r="L53" s="193"/>
      <c r="M53" s="158"/>
      <c r="N53" s="194"/>
      <c r="O53" s="190"/>
      <c r="P53" s="192"/>
      <c r="Q53" s="192"/>
      <c r="R53" s="193"/>
      <c r="S53" s="195"/>
    </row>
    <row r="54" spans="1:19" ht="24" customHeight="1" x14ac:dyDescent="0.15">
      <c r="A54" s="314"/>
      <c r="B54" s="99" t="s">
        <v>51</v>
      </c>
      <c r="C54" s="103">
        <v>0.9375</v>
      </c>
      <c r="D54" s="101" t="s">
        <v>30</v>
      </c>
      <c r="E54" s="102">
        <v>15000000</v>
      </c>
      <c r="G54" s="189"/>
      <c r="H54" s="190"/>
      <c r="I54" s="191"/>
      <c r="J54" s="192"/>
      <c r="K54" s="193"/>
      <c r="L54" s="193"/>
      <c r="M54" s="158"/>
      <c r="N54" s="194"/>
      <c r="O54" s="190"/>
      <c r="P54" s="192"/>
      <c r="Q54" s="192"/>
      <c r="R54" s="193"/>
      <c r="S54" s="195"/>
    </row>
    <row r="55" spans="1:19" ht="24" customHeight="1" x14ac:dyDescent="0.15">
      <c r="A55" s="314"/>
      <c r="B55" s="99" t="s">
        <v>29</v>
      </c>
      <c r="C55" s="115" t="s">
        <v>336</v>
      </c>
      <c r="D55" s="101" t="s">
        <v>83</v>
      </c>
      <c r="E55" s="165" t="s">
        <v>338</v>
      </c>
      <c r="G55" s="189"/>
      <c r="H55" s="190"/>
      <c r="I55" s="191"/>
      <c r="J55" s="192"/>
      <c r="K55" s="193"/>
      <c r="L55" s="193"/>
      <c r="M55" s="158"/>
      <c r="N55" s="194"/>
      <c r="O55" s="190"/>
      <c r="P55" s="192"/>
      <c r="Q55" s="192"/>
      <c r="R55" s="193"/>
      <c r="S55" s="195"/>
    </row>
    <row r="56" spans="1:19" ht="24" customHeight="1" x14ac:dyDescent="0.15">
      <c r="A56" s="314"/>
      <c r="B56" s="99" t="s">
        <v>52</v>
      </c>
      <c r="C56" s="163" t="s">
        <v>104</v>
      </c>
      <c r="D56" s="101" t="s">
        <v>53</v>
      </c>
      <c r="E56" s="104" t="s">
        <v>200</v>
      </c>
      <c r="G56" s="189"/>
      <c r="H56" s="190"/>
      <c r="I56" s="191"/>
      <c r="J56" s="192"/>
      <c r="K56" s="193"/>
      <c r="L56" s="193"/>
      <c r="M56" s="158"/>
      <c r="N56" s="194"/>
      <c r="O56" s="190"/>
      <c r="P56" s="192"/>
      <c r="Q56" s="192"/>
      <c r="R56" s="193"/>
      <c r="S56" s="195"/>
    </row>
    <row r="57" spans="1:19" ht="24" customHeight="1" x14ac:dyDescent="0.15">
      <c r="A57" s="314"/>
      <c r="B57" s="99" t="s">
        <v>54</v>
      </c>
      <c r="C57" s="164" t="s">
        <v>134</v>
      </c>
      <c r="D57" s="101" t="s">
        <v>32</v>
      </c>
      <c r="E57" s="166" t="s">
        <v>303</v>
      </c>
      <c r="G57" s="189"/>
      <c r="H57" s="190"/>
      <c r="I57" s="191"/>
      <c r="J57" s="192"/>
      <c r="K57" s="193"/>
      <c r="L57" s="193"/>
      <c r="M57" s="158"/>
      <c r="N57" s="194"/>
      <c r="O57" s="190"/>
      <c r="P57" s="192"/>
      <c r="Q57" s="192"/>
      <c r="R57" s="193"/>
      <c r="S57" s="195"/>
    </row>
    <row r="58" spans="1:19" ht="24" customHeight="1" thickBot="1" x14ac:dyDescent="0.2">
      <c r="A58" s="315"/>
      <c r="B58" s="105" t="s">
        <v>55</v>
      </c>
      <c r="C58" s="114" t="s">
        <v>230</v>
      </c>
      <c r="D58" s="106" t="s">
        <v>56</v>
      </c>
      <c r="E58" s="167" t="s">
        <v>364</v>
      </c>
      <c r="G58" s="196"/>
      <c r="H58" s="197"/>
      <c r="I58" s="198"/>
      <c r="J58" s="199"/>
      <c r="K58" s="200"/>
      <c r="L58" s="200"/>
      <c r="M58" s="159"/>
      <c r="N58" s="201"/>
      <c r="O58" s="197"/>
      <c r="P58" s="199"/>
      <c r="Q58" s="199"/>
      <c r="R58" s="200"/>
      <c r="S58" s="202"/>
    </row>
    <row r="59" spans="1:19" ht="24" customHeight="1" thickTop="1" x14ac:dyDescent="0.15">
      <c r="A59" s="313" t="s">
        <v>48</v>
      </c>
      <c r="B59" s="97" t="s">
        <v>49</v>
      </c>
      <c r="C59" s="310" t="s">
        <v>295</v>
      </c>
      <c r="D59" s="311"/>
      <c r="E59" s="312"/>
      <c r="G59" s="182" t="s">
        <v>295</v>
      </c>
      <c r="H59" s="183">
        <v>2300000</v>
      </c>
      <c r="I59" s="184">
        <v>0.95652173913043481</v>
      </c>
      <c r="J59" s="185">
        <v>44315</v>
      </c>
      <c r="K59" s="186" t="s">
        <v>104</v>
      </c>
      <c r="L59" s="186" t="s">
        <v>134</v>
      </c>
      <c r="M59" s="162" t="s">
        <v>230</v>
      </c>
      <c r="N59" s="187" t="s">
        <v>359</v>
      </c>
      <c r="O59" s="183">
        <v>2200000</v>
      </c>
      <c r="P59" s="185" t="s">
        <v>340</v>
      </c>
      <c r="Q59" s="185" t="s">
        <v>346</v>
      </c>
      <c r="R59" s="186" t="s">
        <v>304</v>
      </c>
      <c r="S59" s="188" t="s">
        <v>367</v>
      </c>
    </row>
    <row r="60" spans="1:19" ht="24" customHeight="1" x14ac:dyDescent="0.15">
      <c r="A60" s="314"/>
      <c r="B60" s="99" t="s">
        <v>50</v>
      </c>
      <c r="C60" s="100">
        <v>2300000</v>
      </c>
      <c r="D60" s="101" t="s">
        <v>84</v>
      </c>
      <c r="E60" s="102" t="s">
        <v>357</v>
      </c>
      <c r="G60" s="189"/>
      <c r="H60" s="190"/>
      <c r="I60" s="191"/>
      <c r="J60" s="192"/>
      <c r="K60" s="193"/>
      <c r="L60" s="193"/>
      <c r="M60" s="158"/>
      <c r="N60" s="194"/>
      <c r="O60" s="190"/>
      <c r="P60" s="192"/>
      <c r="Q60" s="192"/>
      <c r="R60" s="193"/>
      <c r="S60" s="195"/>
    </row>
    <row r="61" spans="1:19" ht="24" customHeight="1" x14ac:dyDescent="0.15">
      <c r="A61" s="314"/>
      <c r="B61" s="99" t="s">
        <v>51</v>
      </c>
      <c r="C61" s="103">
        <v>0.95652173913043481</v>
      </c>
      <c r="D61" s="101" t="s">
        <v>30</v>
      </c>
      <c r="E61" s="102">
        <v>2200000</v>
      </c>
      <c r="G61" s="189"/>
      <c r="H61" s="190"/>
      <c r="I61" s="191"/>
      <c r="J61" s="192"/>
      <c r="K61" s="193"/>
      <c r="L61" s="193"/>
      <c r="M61" s="158"/>
      <c r="N61" s="194"/>
      <c r="O61" s="190"/>
      <c r="P61" s="192"/>
      <c r="Q61" s="192"/>
      <c r="R61" s="193"/>
      <c r="S61" s="195"/>
    </row>
    <row r="62" spans="1:19" ht="24" customHeight="1" x14ac:dyDescent="0.15">
      <c r="A62" s="314"/>
      <c r="B62" s="99" t="s">
        <v>29</v>
      </c>
      <c r="C62" s="115">
        <v>44315</v>
      </c>
      <c r="D62" s="101" t="s">
        <v>83</v>
      </c>
      <c r="E62" s="165" t="s">
        <v>340</v>
      </c>
      <c r="G62" s="189"/>
      <c r="H62" s="190"/>
      <c r="I62" s="191"/>
      <c r="J62" s="192"/>
      <c r="K62" s="193"/>
      <c r="L62" s="193"/>
      <c r="M62" s="158"/>
      <c r="N62" s="194"/>
      <c r="O62" s="190"/>
      <c r="P62" s="192"/>
      <c r="Q62" s="192"/>
      <c r="R62" s="193"/>
      <c r="S62" s="195"/>
    </row>
    <row r="63" spans="1:19" ht="24" customHeight="1" x14ac:dyDescent="0.15">
      <c r="A63" s="314"/>
      <c r="B63" s="99" t="s">
        <v>52</v>
      </c>
      <c r="C63" s="163" t="s">
        <v>104</v>
      </c>
      <c r="D63" s="101" t="s">
        <v>53</v>
      </c>
      <c r="E63" s="104" t="s">
        <v>200</v>
      </c>
      <c r="G63" s="189"/>
      <c r="H63" s="190"/>
      <c r="I63" s="191"/>
      <c r="J63" s="192"/>
      <c r="K63" s="193"/>
      <c r="L63" s="193"/>
      <c r="M63" s="158"/>
      <c r="N63" s="194"/>
      <c r="O63" s="190"/>
      <c r="P63" s="192"/>
      <c r="Q63" s="192"/>
      <c r="R63" s="193"/>
      <c r="S63" s="195"/>
    </row>
    <row r="64" spans="1:19" ht="24" customHeight="1" x14ac:dyDescent="0.15">
      <c r="A64" s="314"/>
      <c r="B64" s="99" t="s">
        <v>54</v>
      </c>
      <c r="C64" s="164" t="s">
        <v>134</v>
      </c>
      <c r="D64" s="101" t="s">
        <v>32</v>
      </c>
      <c r="E64" s="166" t="s">
        <v>304</v>
      </c>
      <c r="G64" s="189"/>
      <c r="H64" s="190"/>
      <c r="I64" s="191"/>
      <c r="J64" s="192"/>
      <c r="K64" s="193"/>
      <c r="L64" s="193"/>
      <c r="M64" s="158"/>
      <c r="N64" s="194"/>
      <c r="O64" s="190"/>
      <c r="P64" s="192"/>
      <c r="Q64" s="192"/>
      <c r="R64" s="193"/>
      <c r="S64" s="195"/>
    </row>
    <row r="65" spans="1:19" ht="24" customHeight="1" thickBot="1" x14ac:dyDescent="0.2">
      <c r="A65" s="315"/>
      <c r="B65" s="105" t="s">
        <v>55</v>
      </c>
      <c r="C65" s="114" t="s">
        <v>230</v>
      </c>
      <c r="D65" s="106" t="s">
        <v>56</v>
      </c>
      <c r="E65" s="167" t="s">
        <v>366</v>
      </c>
      <c r="G65" s="196"/>
      <c r="H65" s="197"/>
      <c r="I65" s="198"/>
      <c r="J65" s="199"/>
      <c r="K65" s="200"/>
      <c r="L65" s="200"/>
      <c r="M65" s="159"/>
      <c r="N65" s="201"/>
      <c r="O65" s="197"/>
      <c r="P65" s="199"/>
      <c r="Q65" s="199"/>
      <c r="R65" s="200"/>
      <c r="S65" s="202"/>
    </row>
    <row r="66" spans="1:19" ht="24" customHeight="1" thickTop="1" x14ac:dyDescent="0.15">
      <c r="A66" s="313" t="s">
        <v>48</v>
      </c>
      <c r="B66" s="97" t="s">
        <v>49</v>
      </c>
      <c r="C66" s="310" t="s">
        <v>296</v>
      </c>
      <c r="D66" s="311"/>
      <c r="E66" s="312"/>
      <c r="G66" s="182" t="s">
        <v>296</v>
      </c>
      <c r="H66" s="183">
        <v>600000</v>
      </c>
      <c r="I66" s="184">
        <v>0.91666666666666663</v>
      </c>
      <c r="J66" s="185">
        <v>44315</v>
      </c>
      <c r="K66" s="186" t="s">
        <v>104</v>
      </c>
      <c r="L66" s="186" t="s">
        <v>134</v>
      </c>
      <c r="M66" s="162" t="s">
        <v>230</v>
      </c>
      <c r="N66" s="187" t="s">
        <v>360</v>
      </c>
      <c r="O66" s="183">
        <v>550000</v>
      </c>
      <c r="P66" s="185" t="s">
        <v>342</v>
      </c>
      <c r="Q66" s="185" t="s">
        <v>346</v>
      </c>
      <c r="R66" s="186" t="s">
        <v>305</v>
      </c>
      <c r="S66" s="188" t="s">
        <v>369</v>
      </c>
    </row>
    <row r="67" spans="1:19" ht="24" customHeight="1" x14ac:dyDescent="0.15">
      <c r="A67" s="314"/>
      <c r="B67" s="99" t="s">
        <v>50</v>
      </c>
      <c r="C67" s="100">
        <v>600000</v>
      </c>
      <c r="D67" s="101" t="s">
        <v>84</v>
      </c>
      <c r="E67" s="102" t="s">
        <v>234</v>
      </c>
      <c r="G67" s="189"/>
      <c r="H67" s="190"/>
      <c r="I67" s="191"/>
      <c r="J67" s="192"/>
      <c r="K67" s="193"/>
      <c r="L67" s="193"/>
      <c r="M67" s="158"/>
      <c r="N67" s="194"/>
      <c r="O67" s="190"/>
      <c r="P67" s="192"/>
      <c r="Q67" s="192"/>
      <c r="R67" s="193"/>
      <c r="S67" s="195"/>
    </row>
    <row r="68" spans="1:19" ht="24" customHeight="1" x14ac:dyDescent="0.15">
      <c r="A68" s="314"/>
      <c r="B68" s="99" t="s">
        <v>51</v>
      </c>
      <c r="C68" s="103">
        <v>0.91666666666666663</v>
      </c>
      <c r="D68" s="101" t="s">
        <v>30</v>
      </c>
      <c r="E68" s="102">
        <v>550000</v>
      </c>
      <c r="G68" s="189"/>
      <c r="H68" s="190"/>
      <c r="I68" s="191"/>
      <c r="J68" s="192"/>
      <c r="K68" s="193"/>
      <c r="L68" s="193"/>
      <c r="M68" s="158"/>
      <c r="N68" s="194"/>
      <c r="O68" s="190"/>
      <c r="P68" s="192"/>
      <c r="Q68" s="192"/>
      <c r="R68" s="193"/>
      <c r="S68" s="195"/>
    </row>
    <row r="69" spans="1:19" ht="24" customHeight="1" x14ac:dyDescent="0.15">
      <c r="A69" s="314"/>
      <c r="B69" s="99" t="s">
        <v>29</v>
      </c>
      <c r="C69" s="115">
        <v>44315</v>
      </c>
      <c r="D69" s="101" t="s">
        <v>83</v>
      </c>
      <c r="E69" s="165" t="s">
        <v>342</v>
      </c>
      <c r="G69" s="189"/>
      <c r="H69" s="190"/>
      <c r="I69" s="191"/>
      <c r="J69" s="192"/>
      <c r="K69" s="193"/>
      <c r="L69" s="193"/>
      <c r="M69" s="158"/>
      <c r="N69" s="194"/>
      <c r="O69" s="190"/>
      <c r="P69" s="192"/>
      <c r="Q69" s="192"/>
      <c r="R69" s="193"/>
      <c r="S69" s="195"/>
    </row>
    <row r="70" spans="1:19" ht="24" customHeight="1" x14ac:dyDescent="0.15">
      <c r="A70" s="314"/>
      <c r="B70" s="99" t="s">
        <v>52</v>
      </c>
      <c r="C70" s="163" t="s">
        <v>104</v>
      </c>
      <c r="D70" s="101" t="s">
        <v>53</v>
      </c>
      <c r="E70" s="104" t="s">
        <v>200</v>
      </c>
      <c r="G70" s="189"/>
      <c r="H70" s="190"/>
      <c r="I70" s="191"/>
      <c r="J70" s="192"/>
      <c r="K70" s="193"/>
      <c r="L70" s="193"/>
      <c r="M70" s="158"/>
      <c r="N70" s="194"/>
      <c r="O70" s="190"/>
      <c r="P70" s="192"/>
      <c r="Q70" s="192"/>
      <c r="R70" s="193"/>
      <c r="S70" s="195"/>
    </row>
    <row r="71" spans="1:19" ht="24" customHeight="1" x14ac:dyDescent="0.15">
      <c r="A71" s="314"/>
      <c r="B71" s="99" t="s">
        <v>54</v>
      </c>
      <c r="C71" s="164" t="s">
        <v>134</v>
      </c>
      <c r="D71" s="101" t="s">
        <v>32</v>
      </c>
      <c r="E71" s="166" t="s">
        <v>305</v>
      </c>
      <c r="G71" s="189"/>
      <c r="H71" s="190"/>
      <c r="I71" s="191"/>
      <c r="J71" s="192"/>
      <c r="K71" s="193"/>
      <c r="L71" s="193"/>
      <c r="M71" s="158"/>
      <c r="N71" s="194"/>
      <c r="O71" s="190"/>
      <c r="P71" s="192"/>
      <c r="Q71" s="192"/>
      <c r="R71" s="193"/>
      <c r="S71" s="195"/>
    </row>
    <row r="72" spans="1:19" ht="24" customHeight="1" thickBot="1" x14ac:dyDescent="0.2">
      <c r="A72" s="315"/>
      <c r="B72" s="105" t="s">
        <v>55</v>
      </c>
      <c r="C72" s="114" t="s">
        <v>230</v>
      </c>
      <c r="D72" s="106" t="s">
        <v>56</v>
      </c>
      <c r="E72" s="167" t="s">
        <v>368</v>
      </c>
      <c r="G72" s="196"/>
      <c r="H72" s="197"/>
      <c r="I72" s="198"/>
      <c r="J72" s="199"/>
      <c r="K72" s="200"/>
      <c r="L72" s="200"/>
      <c r="M72" s="159"/>
      <c r="N72" s="201"/>
      <c r="O72" s="197"/>
      <c r="P72" s="199"/>
      <c r="Q72" s="199"/>
      <c r="R72" s="200"/>
      <c r="S72" s="202"/>
    </row>
    <row r="73" spans="1:19" ht="24" customHeight="1" thickTop="1" x14ac:dyDescent="0.15">
      <c r="A73" s="313" t="s">
        <v>48</v>
      </c>
      <c r="B73" s="97" t="s">
        <v>49</v>
      </c>
      <c r="C73" s="310" t="s">
        <v>297</v>
      </c>
      <c r="D73" s="311"/>
      <c r="E73" s="312"/>
      <c r="G73" s="182" t="s">
        <v>297</v>
      </c>
      <c r="H73" s="183">
        <v>6300000</v>
      </c>
      <c r="I73" s="184">
        <v>0.9285714285714286</v>
      </c>
      <c r="J73" s="185">
        <v>44316</v>
      </c>
      <c r="K73" s="186" t="s">
        <v>104</v>
      </c>
      <c r="L73" s="186" t="s">
        <v>133</v>
      </c>
      <c r="M73" s="162" t="s">
        <v>230</v>
      </c>
      <c r="N73" s="187" t="s">
        <v>361</v>
      </c>
      <c r="O73" s="183">
        <v>5850000</v>
      </c>
      <c r="P73" s="185" t="s">
        <v>344</v>
      </c>
      <c r="Q73" s="185" t="s">
        <v>346</v>
      </c>
      <c r="R73" s="186" t="s">
        <v>221</v>
      </c>
      <c r="S73" s="188" t="s">
        <v>371</v>
      </c>
    </row>
    <row r="74" spans="1:19" ht="24" customHeight="1" x14ac:dyDescent="0.15">
      <c r="A74" s="314"/>
      <c r="B74" s="99" t="s">
        <v>50</v>
      </c>
      <c r="C74" s="100">
        <v>6300000</v>
      </c>
      <c r="D74" s="101" t="s">
        <v>84</v>
      </c>
      <c r="E74" s="102" t="s">
        <v>232</v>
      </c>
      <c r="G74" s="189"/>
      <c r="H74" s="190"/>
      <c r="I74" s="191"/>
      <c r="J74" s="192"/>
      <c r="K74" s="193"/>
      <c r="L74" s="193"/>
      <c r="M74" s="158"/>
      <c r="N74" s="194"/>
      <c r="O74" s="190"/>
      <c r="P74" s="192"/>
      <c r="Q74" s="192"/>
      <c r="R74" s="193"/>
      <c r="S74" s="195"/>
    </row>
    <row r="75" spans="1:19" ht="24" customHeight="1" x14ac:dyDescent="0.15">
      <c r="A75" s="314"/>
      <c r="B75" s="99" t="s">
        <v>51</v>
      </c>
      <c r="C75" s="103">
        <v>0.9285714285714286</v>
      </c>
      <c r="D75" s="101" t="s">
        <v>30</v>
      </c>
      <c r="E75" s="102">
        <v>5850000</v>
      </c>
      <c r="G75" s="189"/>
      <c r="H75" s="190"/>
      <c r="I75" s="191"/>
      <c r="J75" s="192"/>
      <c r="K75" s="193"/>
      <c r="L75" s="193"/>
      <c r="M75" s="158"/>
      <c r="N75" s="194"/>
      <c r="O75" s="190"/>
      <c r="P75" s="192"/>
      <c r="Q75" s="192"/>
      <c r="R75" s="193"/>
      <c r="S75" s="195"/>
    </row>
    <row r="76" spans="1:19" ht="24" customHeight="1" x14ac:dyDescent="0.15">
      <c r="A76" s="314"/>
      <c r="B76" s="99" t="s">
        <v>29</v>
      </c>
      <c r="C76" s="115">
        <v>44316</v>
      </c>
      <c r="D76" s="101" t="s">
        <v>83</v>
      </c>
      <c r="E76" s="165" t="s">
        <v>344</v>
      </c>
      <c r="G76" s="189"/>
      <c r="H76" s="190"/>
      <c r="I76" s="191"/>
      <c r="J76" s="192"/>
      <c r="K76" s="193"/>
      <c r="L76" s="193"/>
      <c r="M76" s="158"/>
      <c r="N76" s="194"/>
      <c r="O76" s="190"/>
      <c r="P76" s="192"/>
      <c r="Q76" s="192"/>
      <c r="R76" s="193"/>
      <c r="S76" s="195"/>
    </row>
    <row r="77" spans="1:19" ht="24" customHeight="1" x14ac:dyDescent="0.15">
      <c r="A77" s="314"/>
      <c r="B77" s="99" t="s">
        <v>52</v>
      </c>
      <c r="C77" s="163" t="s">
        <v>104</v>
      </c>
      <c r="D77" s="101" t="s">
        <v>53</v>
      </c>
      <c r="E77" s="104" t="s">
        <v>200</v>
      </c>
      <c r="G77" s="189"/>
      <c r="H77" s="190"/>
      <c r="I77" s="191"/>
      <c r="J77" s="192"/>
      <c r="K77" s="193"/>
      <c r="L77" s="193"/>
      <c r="M77" s="158"/>
      <c r="N77" s="194"/>
      <c r="O77" s="190"/>
      <c r="P77" s="192"/>
      <c r="Q77" s="192"/>
      <c r="R77" s="193"/>
      <c r="S77" s="195"/>
    </row>
    <row r="78" spans="1:19" ht="24" customHeight="1" x14ac:dyDescent="0.15">
      <c r="A78" s="314"/>
      <c r="B78" s="99" t="s">
        <v>54</v>
      </c>
      <c r="C78" s="164" t="s">
        <v>133</v>
      </c>
      <c r="D78" s="101" t="s">
        <v>32</v>
      </c>
      <c r="E78" s="166" t="s">
        <v>221</v>
      </c>
      <c r="G78" s="189"/>
      <c r="H78" s="190"/>
      <c r="I78" s="191"/>
      <c r="J78" s="192"/>
      <c r="K78" s="193"/>
      <c r="L78" s="193"/>
      <c r="M78" s="158"/>
      <c r="N78" s="194"/>
      <c r="O78" s="190"/>
      <c r="P78" s="192"/>
      <c r="Q78" s="192"/>
      <c r="R78" s="193"/>
      <c r="S78" s="195"/>
    </row>
    <row r="79" spans="1:19" ht="24" customHeight="1" thickBot="1" x14ac:dyDescent="0.2">
      <c r="A79" s="315"/>
      <c r="B79" s="105" t="s">
        <v>55</v>
      </c>
      <c r="C79" s="114" t="s">
        <v>230</v>
      </c>
      <c r="D79" s="106" t="s">
        <v>56</v>
      </c>
      <c r="E79" s="167" t="s">
        <v>370</v>
      </c>
      <c r="G79" s="196"/>
      <c r="H79" s="197"/>
      <c r="I79" s="198"/>
      <c r="J79" s="199"/>
      <c r="K79" s="200"/>
      <c r="L79" s="200"/>
      <c r="M79" s="159"/>
      <c r="N79" s="201"/>
      <c r="O79" s="197"/>
      <c r="P79" s="199"/>
      <c r="Q79" s="199"/>
      <c r="R79" s="200"/>
      <c r="S79" s="202"/>
    </row>
    <row r="80" spans="1:19" ht="24" customHeight="1" thickTop="1" x14ac:dyDescent="0.15"/>
  </sheetData>
  <mergeCells count="22">
    <mergeCell ref="A52:A58"/>
    <mergeCell ref="C52:E52"/>
    <mergeCell ref="A59:A65"/>
    <mergeCell ref="C59:E59"/>
    <mergeCell ref="A31:A37"/>
    <mergeCell ref="C31:E31"/>
    <mergeCell ref="C73:E73"/>
    <mergeCell ref="A3:A9"/>
    <mergeCell ref="C3:E3"/>
    <mergeCell ref="A10:A16"/>
    <mergeCell ref="C10:E10"/>
    <mergeCell ref="A17:A23"/>
    <mergeCell ref="C17:E17"/>
    <mergeCell ref="A24:A30"/>
    <mergeCell ref="C24:E24"/>
    <mergeCell ref="A38:A44"/>
    <mergeCell ref="C38:E38"/>
    <mergeCell ref="A73:A79"/>
    <mergeCell ref="A45:A51"/>
    <mergeCell ref="C45:E45"/>
    <mergeCell ref="A66:A72"/>
    <mergeCell ref="C66:E66"/>
  </mergeCells>
  <phoneticPr fontId="2" type="noConversion"/>
  <conditionalFormatting sqref="C7:C8">
    <cfRule type="duplicateValues" dxfId="22" priority="206"/>
  </conditionalFormatting>
  <conditionalFormatting sqref="C9">
    <cfRule type="duplicateValues" dxfId="21" priority="205"/>
  </conditionalFormatting>
  <conditionalFormatting sqref="C14:C15">
    <cfRule type="duplicateValues" dxfId="20" priority="21"/>
  </conditionalFormatting>
  <conditionalFormatting sqref="C16">
    <cfRule type="duplicateValues" dxfId="19" priority="20"/>
  </conditionalFormatting>
  <conditionalFormatting sqref="C21:C22">
    <cfRule type="duplicateValues" dxfId="18" priority="19"/>
  </conditionalFormatting>
  <conditionalFormatting sqref="C23">
    <cfRule type="duplicateValues" dxfId="17" priority="18"/>
  </conditionalFormatting>
  <conditionalFormatting sqref="C28:C29">
    <cfRule type="duplicateValues" dxfId="16" priority="17"/>
  </conditionalFormatting>
  <conditionalFormatting sqref="C30">
    <cfRule type="duplicateValues" dxfId="15" priority="16"/>
  </conditionalFormatting>
  <conditionalFormatting sqref="C42:C43">
    <cfRule type="duplicateValues" dxfId="14" priority="15"/>
  </conditionalFormatting>
  <conditionalFormatting sqref="C44">
    <cfRule type="duplicateValues" dxfId="13" priority="14"/>
  </conditionalFormatting>
  <conditionalFormatting sqref="C49:C50">
    <cfRule type="duplicateValues" dxfId="12" priority="13"/>
  </conditionalFormatting>
  <conditionalFormatting sqref="C51">
    <cfRule type="duplicateValues" dxfId="11" priority="12"/>
  </conditionalFormatting>
  <conditionalFormatting sqref="C56:C57">
    <cfRule type="duplicateValues" dxfId="10" priority="11"/>
  </conditionalFormatting>
  <conditionalFormatting sqref="C58">
    <cfRule type="duplicateValues" dxfId="9" priority="10"/>
  </conditionalFormatting>
  <conditionalFormatting sqref="C63:C64">
    <cfRule type="duplicateValues" dxfId="8" priority="9"/>
  </conditionalFormatting>
  <conditionalFormatting sqref="C65">
    <cfRule type="duplicateValues" dxfId="7" priority="8"/>
  </conditionalFormatting>
  <conditionalFormatting sqref="C70:C71">
    <cfRule type="duplicateValues" dxfId="6" priority="7"/>
  </conditionalFormatting>
  <conditionalFormatting sqref="C72">
    <cfRule type="duplicateValues" dxfId="5" priority="6"/>
  </conditionalFormatting>
  <conditionalFormatting sqref="C77:C78">
    <cfRule type="duplicateValues" dxfId="4" priority="5"/>
  </conditionalFormatting>
  <conditionalFormatting sqref="C79">
    <cfRule type="duplicateValues" dxfId="3" priority="4"/>
  </conditionalFormatting>
  <conditionalFormatting sqref="C35:C36">
    <cfRule type="duplicateValues" dxfId="2" priority="3"/>
  </conditionalFormatting>
  <conditionalFormatting sqref="C37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3"/>
  <sheetViews>
    <sheetView showGridLines="0" zoomScaleNormal="100" workbookViewId="0">
      <selection activeCell="A3" sqref="A3"/>
    </sheetView>
  </sheetViews>
  <sheetFormatPr defaultRowHeight="20.25" customHeight="1" x14ac:dyDescent="0.15"/>
  <cols>
    <col min="1" max="1" width="17.109375" style="46" customWidth="1"/>
    <col min="2" max="2" width="20.44140625" style="46" customWidth="1"/>
    <col min="3" max="3" width="18.33203125" style="46" customWidth="1"/>
    <col min="4" max="6" width="15.5546875" style="53" customWidth="1"/>
    <col min="7" max="7" width="8.88671875" style="27"/>
    <col min="8" max="8" width="12.5546875" style="143" hidden="1" customWidth="1"/>
    <col min="9" max="9" width="9.44140625" style="144" hidden="1" customWidth="1"/>
    <col min="10" max="10" width="9.44140625" style="145" hidden="1" customWidth="1"/>
    <col min="11" max="11" width="10.88671875" style="145" hidden="1" customWidth="1"/>
    <col min="12" max="12" width="11" style="145" hidden="1" customWidth="1"/>
    <col min="13" max="13" width="8.6640625" style="146" hidden="1" customWidth="1"/>
    <col min="14" max="14" width="4.21875" style="147" hidden="1" customWidth="1"/>
    <col min="15" max="15" width="6.33203125" style="145" hidden="1" customWidth="1"/>
    <col min="16" max="16" width="9.44140625" style="145" hidden="1" customWidth="1"/>
    <col min="17" max="17" width="8" style="148" hidden="1" customWidth="1"/>
    <col min="18" max="18" width="8.33203125" style="149" hidden="1" customWidth="1"/>
    <col min="19" max="19" width="11.77734375" style="143" hidden="1" customWidth="1"/>
    <col min="20" max="20" width="8.88671875" style="27" hidden="1" customWidth="1"/>
    <col min="21" max="21" width="8.88671875" style="27" customWidth="1"/>
    <col min="22" max="16384" width="8.88671875" style="27"/>
  </cols>
  <sheetData>
    <row r="1" spans="1:22" s="56" customFormat="1" ht="36" customHeight="1" x14ac:dyDescent="0.15">
      <c r="A1" s="13" t="s">
        <v>20</v>
      </c>
      <c r="B1" s="13"/>
      <c r="C1" s="13"/>
      <c r="D1" s="135"/>
      <c r="E1" s="135"/>
      <c r="F1" s="135"/>
      <c r="H1" s="140">
        <v>1</v>
      </c>
      <c r="I1" s="140">
        <v>2</v>
      </c>
      <c r="J1" s="140">
        <v>3</v>
      </c>
      <c r="K1" s="140">
        <v>4</v>
      </c>
      <c r="L1" s="140">
        <v>5</v>
      </c>
      <c r="M1" s="141">
        <v>6</v>
      </c>
      <c r="N1" s="142"/>
      <c r="O1" s="140">
        <v>7</v>
      </c>
      <c r="P1" s="140">
        <v>8</v>
      </c>
      <c r="Q1" s="140">
        <v>9</v>
      </c>
      <c r="R1" s="140">
        <v>10</v>
      </c>
      <c r="S1" s="140">
        <v>11</v>
      </c>
    </row>
    <row r="2" spans="1:22" ht="20.25" customHeight="1" thickBot="1" x14ac:dyDescent="0.2">
      <c r="A2" s="78" t="s">
        <v>99</v>
      </c>
      <c r="B2" s="50"/>
      <c r="C2" s="40"/>
      <c r="D2" s="136"/>
      <c r="E2" s="136"/>
      <c r="F2" s="137" t="s">
        <v>89</v>
      </c>
      <c r="H2" s="151" t="s">
        <v>141</v>
      </c>
      <c r="I2" s="152" t="s">
        <v>142</v>
      </c>
      <c r="J2" s="153" t="s">
        <v>143</v>
      </c>
      <c r="K2" s="153" t="s">
        <v>144</v>
      </c>
      <c r="L2" s="153" t="s">
        <v>145</v>
      </c>
      <c r="M2" s="154" t="s">
        <v>202</v>
      </c>
      <c r="N2" s="154"/>
      <c r="O2" s="154" t="s">
        <v>203</v>
      </c>
      <c r="P2" s="154" t="s">
        <v>146</v>
      </c>
      <c r="Q2" s="155" t="s">
        <v>147</v>
      </c>
      <c r="R2" s="156" t="s">
        <v>148</v>
      </c>
      <c r="S2" s="157" t="s">
        <v>149</v>
      </c>
      <c r="T2" s="56"/>
      <c r="U2" s="56"/>
      <c r="V2" s="56"/>
    </row>
    <row r="3" spans="1:22" ht="20.25" customHeight="1" thickTop="1" x14ac:dyDescent="0.15">
      <c r="A3" s="80" t="s">
        <v>28</v>
      </c>
      <c r="B3" s="330" t="s">
        <v>289</v>
      </c>
      <c r="C3" s="331"/>
      <c r="D3" s="331"/>
      <c r="E3" s="331"/>
      <c r="F3" s="332"/>
      <c r="G3" s="150"/>
      <c r="H3" s="268" t="s">
        <v>289</v>
      </c>
      <c r="I3" s="269">
        <v>44291</v>
      </c>
      <c r="J3" s="270" t="s">
        <v>298</v>
      </c>
      <c r="K3" s="271" t="s">
        <v>173</v>
      </c>
      <c r="L3" s="272" t="s">
        <v>201</v>
      </c>
      <c r="M3" s="269" t="s">
        <v>322</v>
      </c>
      <c r="N3" s="269" t="s">
        <v>200</v>
      </c>
      <c r="O3" s="269" t="s">
        <v>372</v>
      </c>
      <c r="P3" s="273">
        <v>7887000</v>
      </c>
      <c r="Q3" s="273">
        <v>7240000</v>
      </c>
      <c r="R3" s="274">
        <v>0.9179662736148092</v>
      </c>
      <c r="S3" s="275" t="s">
        <v>323</v>
      </c>
      <c r="T3" s="56"/>
      <c r="U3" s="56"/>
      <c r="V3" s="56"/>
    </row>
    <row r="4" spans="1:22" ht="20.25" customHeight="1" x14ac:dyDescent="0.15">
      <c r="A4" s="333" t="s">
        <v>36</v>
      </c>
      <c r="B4" s="336" t="s">
        <v>29</v>
      </c>
      <c r="C4" s="337" t="s">
        <v>77</v>
      </c>
      <c r="D4" s="138" t="s">
        <v>37</v>
      </c>
      <c r="E4" s="138" t="s">
        <v>30</v>
      </c>
      <c r="F4" s="139" t="s">
        <v>95</v>
      </c>
      <c r="H4" s="189"/>
      <c r="I4" s="192"/>
      <c r="J4" s="193"/>
      <c r="K4" s="158"/>
      <c r="L4" s="194"/>
      <c r="M4" s="192"/>
      <c r="N4" s="192"/>
      <c r="O4" s="192"/>
      <c r="P4" s="190"/>
      <c r="Q4" s="190"/>
      <c r="R4" s="191"/>
      <c r="S4" s="195"/>
      <c r="T4" s="56"/>
      <c r="U4" s="56"/>
      <c r="V4" s="56"/>
    </row>
    <row r="5" spans="1:22" ht="20.25" customHeight="1" x14ac:dyDescent="0.15">
      <c r="A5" s="334"/>
      <c r="B5" s="336"/>
      <c r="C5" s="338"/>
      <c r="D5" s="138" t="s">
        <v>38</v>
      </c>
      <c r="E5" s="138" t="s">
        <v>31</v>
      </c>
      <c r="F5" s="139" t="s">
        <v>39</v>
      </c>
      <c r="H5" s="189"/>
      <c r="I5" s="192"/>
      <c r="J5" s="193"/>
      <c r="K5" s="158"/>
      <c r="L5" s="194"/>
      <c r="M5" s="192"/>
      <c r="N5" s="192"/>
      <c r="O5" s="192"/>
      <c r="P5" s="190"/>
      <c r="Q5" s="190"/>
      <c r="R5" s="191"/>
      <c r="S5" s="195"/>
      <c r="T5" s="56"/>
      <c r="U5" s="56"/>
      <c r="V5" s="56"/>
    </row>
    <row r="6" spans="1:22" ht="20.25" customHeight="1" x14ac:dyDescent="0.15">
      <c r="A6" s="334"/>
      <c r="B6" s="339">
        <v>44291</v>
      </c>
      <c r="C6" s="340" t="s">
        <v>322</v>
      </c>
      <c r="D6" s="342">
        <v>7887000</v>
      </c>
      <c r="E6" s="342">
        <v>7240000</v>
      </c>
      <c r="F6" s="344">
        <v>0.9179662736148092</v>
      </c>
      <c r="H6" s="189"/>
      <c r="I6" s="192"/>
      <c r="J6" s="193"/>
      <c r="K6" s="158"/>
      <c r="L6" s="194"/>
      <c r="M6" s="192"/>
      <c r="N6" s="192"/>
      <c r="O6" s="192"/>
      <c r="P6" s="190"/>
      <c r="Q6" s="190"/>
      <c r="R6" s="191"/>
      <c r="S6" s="195"/>
      <c r="T6" s="56"/>
      <c r="U6" s="56"/>
      <c r="V6" s="56"/>
    </row>
    <row r="7" spans="1:22" ht="20.25" customHeight="1" x14ac:dyDescent="0.15">
      <c r="A7" s="335"/>
      <c r="B7" s="339"/>
      <c r="C7" s="341"/>
      <c r="D7" s="343"/>
      <c r="E7" s="343"/>
      <c r="F7" s="344"/>
      <c r="H7" s="189"/>
      <c r="I7" s="192"/>
      <c r="J7" s="193"/>
      <c r="K7" s="158"/>
      <c r="L7" s="194"/>
      <c r="M7" s="192"/>
      <c r="N7" s="192"/>
      <c r="O7" s="192"/>
      <c r="P7" s="190"/>
      <c r="Q7" s="190"/>
      <c r="R7" s="191"/>
      <c r="S7" s="195"/>
      <c r="T7" s="56"/>
      <c r="U7" s="56"/>
      <c r="V7" s="56"/>
    </row>
    <row r="8" spans="1:22" ht="20.25" customHeight="1" x14ac:dyDescent="0.15">
      <c r="A8" s="318" t="s">
        <v>32</v>
      </c>
      <c r="B8" s="134" t="s">
        <v>33</v>
      </c>
      <c r="C8" s="134" t="s">
        <v>42</v>
      </c>
      <c r="D8" s="320" t="s">
        <v>34</v>
      </c>
      <c r="E8" s="320"/>
      <c r="F8" s="321"/>
      <c r="H8" s="189"/>
      <c r="I8" s="192"/>
      <c r="J8" s="193"/>
      <c r="K8" s="158"/>
      <c r="L8" s="194"/>
      <c r="M8" s="192"/>
      <c r="N8" s="192"/>
      <c r="O8" s="192"/>
      <c r="P8" s="190"/>
      <c r="Q8" s="190"/>
      <c r="R8" s="191"/>
      <c r="S8" s="195"/>
      <c r="T8" s="56"/>
      <c r="U8" s="56"/>
      <c r="V8" s="56"/>
    </row>
    <row r="9" spans="1:22" ht="20.25" customHeight="1" x14ac:dyDescent="0.15">
      <c r="A9" s="319"/>
      <c r="B9" s="9" t="s">
        <v>298</v>
      </c>
      <c r="C9" s="9" t="s">
        <v>372</v>
      </c>
      <c r="D9" s="322" t="s">
        <v>323</v>
      </c>
      <c r="E9" s="323"/>
      <c r="F9" s="324"/>
      <c r="H9" s="189"/>
      <c r="I9" s="192"/>
      <c r="J9" s="193"/>
      <c r="K9" s="158"/>
      <c r="L9" s="194"/>
      <c r="M9" s="192"/>
      <c r="N9" s="192"/>
      <c r="O9" s="192"/>
      <c r="P9" s="190"/>
      <c r="Q9" s="190"/>
      <c r="R9" s="191"/>
      <c r="S9" s="195"/>
      <c r="T9" s="56"/>
      <c r="U9" s="56"/>
      <c r="V9" s="56"/>
    </row>
    <row r="10" spans="1:22" ht="20.25" customHeight="1" x14ac:dyDescent="0.15">
      <c r="A10" s="88" t="s">
        <v>41</v>
      </c>
      <c r="B10" s="325" t="s">
        <v>173</v>
      </c>
      <c r="C10" s="326"/>
      <c r="D10" s="327"/>
      <c r="E10" s="327"/>
      <c r="F10" s="328"/>
      <c r="H10" s="189"/>
      <c r="I10" s="192"/>
      <c r="J10" s="193"/>
      <c r="K10" s="158"/>
      <c r="L10" s="194"/>
      <c r="M10" s="192"/>
      <c r="N10" s="192"/>
      <c r="O10" s="192"/>
      <c r="P10" s="190"/>
      <c r="Q10" s="190"/>
      <c r="R10" s="191"/>
      <c r="S10" s="195"/>
      <c r="T10" s="56"/>
      <c r="U10" s="56"/>
      <c r="V10" s="56"/>
    </row>
    <row r="11" spans="1:22" ht="20.25" customHeight="1" x14ac:dyDescent="0.15">
      <c r="A11" s="88" t="s">
        <v>40</v>
      </c>
      <c r="B11" s="329" t="s">
        <v>201</v>
      </c>
      <c r="C11" s="327"/>
      <c r="D11" s="327"/>
      <c r="E11" s="327"/>
      <c r="F11" s="328"/>
      <c r="H11" s="189"/>
      <c r="I11" s="192"/>
      <c r="J11" s="193"/>
      <c r="K11" s="158"/>
      <c r="L11" s="194"/>
      <c r="M11" s="192"/>
      <c r="N11" s="192"/>
      <c r="O11" s="192"/>
      <c r="P11" s="190"/>
      <c r="Q11" s="190"/>
      <c r="R11" s="191"/>
      <c r="S11" s="195"/>
      <c r="T11" s="56"/>
      <c r="U11" s="56"/>
      <c r="V11" s="56"/>
    </row>
    <row r="12" spans="1:22" ht="20.25" customHeight="1" thickBot="1" x14ac:dyDescent="0.2">
      <c r="A12" s="81" t="s">
        <v>35</v>
      </c>
      <c r="B12" s="316"/>
      <c r="C12" s="316"/>
      <c r="D12" s="316"/>
      <c r="E12" s="316"/>
      <c r="F12" s="317"/>
      <c r="H12" s="196"/>
      <c r="I12" s="199"/>
      <c r="J12" s="200"/>
      <c r="K12" s="159"/>
      <c r="L12" s="201"/>
      <c r="M12" s="199"/>
      <c r="N12" s="199"/>
      <c r="O12" s="199"/>
      <c r="P12" s="197"/>
      <c r="Q12" s="197"/>
      <c r="R12" s="198"/>
      <c r="S12" s="202"/>
      <c r="T12" s="56"/>
      <c r="U12" s="56"/>
      <c r="V12" s="56"/>
    </row>
    <row r="13" spans="1:22" ht="20.25" customHeight="1" thickTop="1" x14ac:dyDescent="0.15">
      <c r="A13" s="80" t="s">
        <v>28</v>
      </c>
      <c r="B13" s="330" t="s">
        <v>290</v>
      </c>
      <c r="C13" s="331"/>
      <c r="D13" s="331"/>
      <c r="E13" s="331"/>
      <c r="F13" s="332"/>
      <c r="G13" s="150"/>
      <c r="H13" s="268" t="s">
        <v>290</v>
      </c>
      <c r="I13" s="269">
        <v>44292</v>
      </c>
      <c r="J13" s="270" t="s">
        <v>299</v>
      </c>
      <c r="K13" s="271" t="s">
        <v>173</v>
      </c>
      <c r="L13" s="272" t="s">
        <v>373</v>
      </c>
      <c r="M13" s="269" t="s">
        <v>324</v>
      </c>
      <c r="N13" s="269" t="s">
        <v>200</v>
      </c>
      <c r="O13" s="269" t="s">
        <v>374</v>
      </c>
      <c r="P13" s="273">
        <v>15000000</v>
      </c>
      <c r="Q13" s="273">
        <v>1430000</v>
      </c>
      <c r="R13" s="274">
        <v>9.5333333333333339E-2</v>
      </c>
      <c r="S13" s="275" t="s">
        <v>325</v>
      </c>
      <c r="T13" s="56"/>
      <c r="U13" s="56"/>
      <c r="V13" s="56"/>
    </row>
    <row r="14" spans="1:22" ht="20.25" customHeight="1" x14ac:dyDescent="0.15">
      <c r="A14" s="333" t="s">
        <v>36</v>
      </c>
      <c r="B14" s="336" t="s">
        <v>29</v>
      </c>
      <c r="C14" s="337" t="s">
        <v>77</v>
      </c>
      <c r="D14" s="288" t="s">
        <v>37</v>
      </c>
      <c r="E14" s="288" t="s">
        <v>30</v>
      </c>
      <c r="F14" s="289" t="s">
        <v>95</v>
      </c>
      <c r="H14" s="189"/>
      <c r="I14" s="192"/>
      <c r="J14" s="193"/>
      <c r="K14" s="158"/>
      <c r="L14" s="194"/>
      <c r="M14" s="192"/>
      <c r="N14" s="192"/>
      <c r="O14" s="192"/>
      <c r="P14" s="190"/>
      <c r="Q14" s="190"/>
      <c r="R14" s="191"/>
      <c r="S14" s="195"/>
      <c r="U14" s="56"/>
      <c r="V14" s="56"/>
    </row>
    <row r="15" spans="1:22" ht="20.25" customHeight="1" x14ac:dyDescent="0.15">
      <c r="A15" s="334"/>
      <c r="B15" s="336"/>
      <c r="C15" s="338"/>
      <c r="D15" s="288" t="s">
        <v>38</v>
      </c>
      <c r="E15" s="288" t="s">
        <v>31</v>
      </c>
      <c r="F15" s="289" t="s">
        <v>39</v>
      </c>
      <c r="H15" s="189"/>
      <c r="I15" s="192"/>
      <c r="J15" s="193"/>
      <c r="K15" s="158"/>
      <c r="L15" s="194"/>
      <c r="M15" s="192"/>
      <c r="N15" s="192"/>
      <c r="O15" s="192"/>
      <c r="P15" s="190"/>
      <c r="Q15" s="190"/>
      <c r="R15" s="191"/>
      <c r="S15" s="195"/>
      <c r="U15" s="56"/>
      <c r="V15" s="56"/>
    </row>
    <row r="16" spans="1:22" ht="20.25" customHeight="1" x14ac:dyDescent="0.15">
      <c r="A16" s="334"/>
      <c r="B16" s="339">
        <v>44292</v>
      </c>
      <c r="C16" s="340" t="s">
        <v>324</v>
      </c>
      <c r="D16" s="342">
        <v>15000000</v>
      </c>
      <c r="E16" s="342">
        <v>1430000</v>
      </c>
      <c r="F16" s="344">
        <v>9.5333333333333339E-2</v>
      </c>
      <c r="H16" s="189"/>
      <c r="I16" s="192"/>
      <c r="J16" s="193"/>
      <c r="K16" s="158"/>
      <c r="L16" s="194"/>
      <c r="M16" s="192"/>
      <c r="N16" s="192"/>
      <c r="O16" s="192"/>
      <c r="P16" s="190"/>
      <c r="Q16" s="190"/>
      <c r="R16" s="191"/>
      <c r="S16" s="195"/>
      <c r="U16" s="56"/>
      <c r="V16" s="56"/>
    </row>
    <row r="17" spans="1:22" ht="20.25" customHeight="1" x14ac:dyDescent="0.15">
      <c r="A17" s="335"/>
      <c r="B17" s="339"/>
      <c r="C17" s="341"/>
      <c r="D17" s="343"/>
      <c r="E17" s="343"/>
      <c r="F17" s="344"/>
      <c r="H17" s="189"/>
      <c r="I17" s="192"/>
      <c r="J17" s="193"/>
      <c r="K17" s="158"/>
      <c r="L17" s="194"/>
      <c r="M17" s="192"/>
      <c r="N17" s="192"/>
      <c r="O17" s="192"/>
      <c r="P17" s="190"/>
      <c r="Q17" s="190"/>
      <c r="R17" s="191"/>
      <c r="S17" s="195"/>
      <c r="U17" s="56"/>
      <c r="V17" s="56"/>
    </row>
    <row r="18" spans="1:22" ht="20.25" customHeight="1" x14ac:dyDescent="0.15">
      <c r="A18" s="318" t="s">
        <v>32</v>
      </c>
      <c r="B18" s="290" t="s">
        <v>33</v>
      </c>
      <c r="C18" s="290" t="s">
        <v>42</v>
      </c>
      <c r="D18" s="320" t="s">
        <v>34</v>
      </c>
      <c r="E18" s="320"/>
      <c r="F18" s="321"/>
      <c r="H18" s="189"/>
      <c r="I18" s="192"/>
      <c r="J18" s="193"/>
      <c r="K18" s="158"/>
      <c r="L18" s="194"/>
      <c r="M18" s="192"/>
      <c r="N18" s="192"/>
      <c r="O18" s="192"/>
      <c r="P18" s="190"/>
      <c r="Q18" s="190"/>
      <c r="R18" s="191"/>
      <c r="S18" s="195"/>
      <c r="U18" s="56"/>
      <c r="V18" s="56"/>
    </row>
    <row r="19" spans="1:22" ht="20.25" customHeight="1" x14ac:dyDescent="0.15">
      <c r="A19" s="319"/>
      <c r="B19" s="9" t="s">
        <v>299</v>
      </c>
      <c r="C19" s="9" t="s">
        <v>374</v>
      </c>
      <c r="D19" s="322" t="s">
        <v>325</v>
      </c>
      <c r="E19" s="323"/>
      <c r="F19" s="324"/>
      <c r="H19" s="189"/>
      <c r="I19" s="192"/>
      <c r="J19" s="193"/>
      <c r="K19" s="158"/>
      <c r="L19" s="194"/>
      <c r="M19" s="192"/>
      <c r="N19" s="192"/>
      <c r="O19" s="192"/>
      <c r="P19" s="190"/>
      <c r="Q19" s="190"/>
      <c r="R19" s="191"/>
      <c r="S19" s="195"/>
      <c r="U19" s="56"/>
      <c r="V19" s="56"/>
    </row>
    <row r="20" spans="1:22" ht="20.25" customHeight="1" x14ac:dyDescent="0.15">
      <c r="A20" s="88" t="s">
        <v>41</v>
      </c>
      <c r="B20" s="325" t="s">
        <v>173</v>
      </c>
      <c r="C20" s="326"/>
      <c r="D20" s="327"/>
      <c r="E20" s="327"/>
      <c r="F20" s="328"/>
      <c r="H20" s="189"/>
      <c r="I20" s="192"/>
      <c r="J20" s="193"/>
      <c r="K20" s="158"/>
      <c r="L20" s="194"/>
      <c r="M20" s="192"/>
      <c r="N20" s="192"/>
      <c r="O20" s="192"/>
      <c r="P20" s="190"/>
      <c r="Q20" s="190"/>
      <c r="R20" s="191"/>
      <c r="S20" s="195"/>
      <c r="U20" s="56"/>
      <c r="V20" s="56"/>
    </row>
    <row r="21" spans="1:22" ht="20.25" customHeight="1" x14ac:dyDescent="0.15">
      <c r="A21" s="88" t="s">
        <v>40</v>
      </c>
      <c r="B21" s="329" t="s">
        <v>373</v>
      </c>
      <c r="C21" s="327"/>
      <c r="D21" s="327"/>
      <c r="E21" s="327"/>
      <c r="F21" s="328"/>
      <c r="H21" s="189"/>
      <c r="I21" s="192"/>
      <c r="J21" s="193"/>
      <c r="K21" s="158"/>
      <c r="L21" s="194"/>
      <c r="M21" s="192"/>
      <c r="N21" s="192"/>
      <c r="O21" s="192"/>
      <c r="P21" s="190"/>
      <c r="Q21" s="190"/>
      <c r="R21" s="191"/>
      <c r="S21" s="195"/>
      <c r="U21" s="56"/>
      <c r="V21" s="56"/>
    </row>
    <row r="22" spans="1:22" ht="20.25" customHeight="1" thickBot="1" x14ac:dyDescent="0.2">
      <c r="A22" s="81" t="s">
        <v>35</v>
      </c>
      <c r="B22" s="316"/>
      <c r="C22" s="316"/>
      <c r="D22" s="316"/>
      <c r="E22" s="316"/>
      <c r="F22" s="317"/>
      <c r="H22" s="196"/>
      <c r="I22" s="199"/>
      <c r="J22" s="200"/>
      <c r="K22" s="159"/>
      <c r="L22" s="201"/>
      <c r="M22" s="199"/>
      <c r="N22" s="199"/>
      <c r="O22" s="199"/>
      <c r="P22" s="197"/>
      <c r="Q22" s="197"/>
      <c r="R22" s="198"/>
      <c r="S22" s="202"/>
      <c r="U22" s="56"/>
      <c r="V22" s="56"/>
    </row>
    <row r="23" spans="1:22" ht="20.25" customHeight="1" thickTop="1" x14ac:dyDescent="0.15">
      <c r="A23" s="80" t="s">
        <v>28</v>
      </c>
      <c r="B23" s="330" t="s">
        <v>291</v>
      </c>
      <c r="C23" s="331"/>
      <c r="D23" s="331"/>
      <c r="E23" s="331"/>
      <c r="F23" s="332"/>
      <c r="G23" s="150"/>
      <c r="H23" s="268" t="s">
        <v>291</v>
      </c>
      <c r="I23" s="269">
        <v>44292</v>
      </c>
      <c r="J23" s="270" t="s">
        <v>300</v>
      </c>
      <c r="K23" s="271" t="s">
        <v>173</v>
      </c>
      <c r="L23" s="272" t="s">
        <v>375</v>
      </c>
      <c r="M23" s="269" t="s">
        <v>326</v>
      </c>
      <c r="N23" s="269" t="s">
        <v>200</v>
      </c>
      <c r="O23" s="269" t="s">
        <v>376</v>
      </c>
      <c r="P23" s="273">
        <v>5200000</v>
      </c>
      <c r="Q23" s="273">
        <v>4830000</v>
      </c>
      <c r="R23" s="274">
        <v>0.92884615384615388</v>
      </c>
      <c r="S23" s="275" t="s">
        <v>327</v>
      </c>
      <c r="U23" s="56"/>
      <c r="V23" s="56"/>
    </row>
    <row r="24" spans="1:22" ht="20.25" customHeight="1" x14ac:dyDescent="0.15">
      <c r="A24" s="333" t="s">
        <v>36</v>
      </c>
      <c r="B24" s="336" t="s">
        <v>29</v>
      </c>
      <c r="C24" s="337" t="s">
        <v>77</v>
      </c>
      <c r="D24" s="288" t="s">
        <v>37</v>
      </c>
      <c r="E24" s="288" t="s">
        <v>30</v>
      </c>
      <c r="F24" s="289" t="s">
        <v>95</v>
      </c>
      <c r="H24" s="189"/>
      <c r="I24" s="192"/>
      <c r="J24" s="193"/>
      <c r="K24" s="158"/>
      <c r="L24" s="194"/>
      <c r="M24" s="192"/>
      <c r="N24" s="192"/>
      <c r="O24" s="192"/>
      <c r="P24" s="190"/>
      <c r="Q24" s="190"/>
      <c r="R24" s="191"/>
      <c r="S24" s="195"/>
      <c r="U24" s="56"/>
      <c r="V24" s="56"/>
    </row>
    <row r="25" spans="1:22" ht="20.25" customHeight="1" x14ac:dyDescent="0.15">
      <c r="A25" s="334"/>
      <c r="B25" s="336"/>
      <c r="C25" s="338"/>
      <c r="D25" s="288" t="s">
        <v>38</v>
      </c>
      <c r="E25" s="288" t="s">
        <v>31</v>
      </c>
      <c r="F25" s="289" t="s">
        <v>39</v>
      </c>
      <c r="H25" s="189"/>
      <c r="I25" s="192"/>
      <c r="J25" s="193"/>
      <c r="K25" s="158"/>
      <c r="L25" s="194"/>
      <c r="M25" s="192"/>
      <c r="N25" s="192"/>
      <c r="O25" s="192"/>
      <c r="P25" s="190"/>
      <c r="Q25" s="190"/>
      <c r="R25" s="191"/>
      <c r="S25" s="195"/>
      <c r="U25" s="56"/>
      <c r="V25" s="56"/>
    </row>
    <row r="26" spans="1:22" ht="20.25" customHeight="1" x14ac:dyDescent="0.15">
      <c r="A26" s="334"/>
      <c r="B26" s="339">
        <v>44292</v>
      </c>
      <c r="C26" s="340" t="s">
        <v>326</v>
      </c>
      <c r="D26" s="342">
        <v>5200000</v>
      </c>
      <c r="E26" s="342">
        <v>4830000</v>
      </c>
      <c r="F26" s="344">
        <v>0.92884615384615388</v>
      </c>
      <c r="H26" s="189"/>
      <c r="I26" s="192"/>
      <c r="J26" s="193"/>
      <c r="K26" s="158"/>
      <c r="L26" s="194"/>
      <c r="M26" s="192"/>
      <c r="N26" s="192"/>
      <c r="O26" s="192"/>
      <c r="P26" s="190"/>
      <c r="Q26" s="190"/>
      <c r="R26" s="191"/>
      <c r="S26" s="195"/>
      <c r="V26" s="56"/>
    </row>
    <row r="27" spans="1:22" ht="20.25" customHeight="1" x14ac:dyDescent="0.15">
      <c r="A27" s="335"/>
      <c r="B27" s="339"/>
      <c r="C27" s="341"/>
      <c r="D27" s="343"/>
      <c r="E27" s="343"/>
      <c r="F27" s="344"/>
      <c r="H27" s="189"/>
      <c r="I27" s="192"/>
      <c r="J27" s="193"/>
      <c r="K27" s="158"/>
      <c r="L27" s="194"/>
      <c r="M27" s="192"/>
      <c r="N27" s="192"/>
      <c r="O27" s="192"/>
      <c r="P27" s="190"/>
      <c r="Q27" s="190"/>
      <c r="R27" s="191"/>
      <c r="S27" s="195"/>
      <c r="V27" s="56"/>
    </row>
    <row r="28" spans="1:22" ht="20.25" customHeight="1" x14ac:dyDescent="0.15">
      <c r="A28" s="318" t="s">
        <v>32</v>
      </c>
      <c r="B28" s="290" t="s">
        <v>33</v>
      </c>
      <c r="C28" s="290" t="s">
        <v>42</v>
      </c>
      <c r="D28" s="320" t="s">
        <v>34</v>
      </c>
      <c r="E28" s="320"/>
      <c r="F28" s="321"/>
      <c r="H28" s="189"/>
      <c r="I28" s="192"/>
      <c r="J28" s="193"/>
      <c r="K28" s="158"/>
      <c r="L28" s="194"/>
      <c r="M28" s="192"/>
      <c r="N28" s="192"/>
      <c r="O28" s="192"/>
      <c r="P28" s="190"/>
      <c r="Q28" s="190"/>
      <c r="R28" s="191"/>
      <c r="S28" s="195"/>
    </row>
    <row r="29" spans="1:22" ht="20.25" customHeight="1" x14ac:dyDescent="0.15">
      <c r="A29" s="319"/>
      <c r="B29" s="9" t="s">
        <v>300</v>
      </c>
      <c r="C29" s="9" t="s">
        <v>376</v>
      </c>
      <c r="D29" s="322" t="s">
        <v>327</v>
      </c>
      <c r="E29" s="323"/>
      <c r="F29" s="324"/>
      <c r="H29" s="189"/>
      <c r="I29" s="192"/>
      <c r="J29" s="193"/>
      <c r="K29" s="158"/>
      <c r="L29" s="194"/>
      <c r="M29" s="192"/>
      <c r="N29" s="192"/>
      <c r="O29" s="192"/>
      <c r="P29" s="190"/>
      <c r="Q29" s="190"/>
      <c r="R29" s="191"/>
      <c r="S29" s="195"/>
    </row>
    <row r="30" spans="1:22" ht="20.25" customHeight="1" x14ac:dyDescent="0.15">
      <c r="A30" s="88" t="s">
        <v>41</v>
      </c>
      <c r="B30" s="325" t="s">
        <v>173</v>
      </c>
      <c r="C30" s="326"/>
      <c r="D30" s="327"/>
      <c r="E30" s="327"/>
      <c r="F30" s="328"/>
      <c r="H30" s="189"/>
      <c r="I30" s="192"/>
      <c r="J30" s="193"/>
      <c r="K30" s="158"/>
      <c r="L30" s="194"/>
      <c r="M30" s="192"/>
      <c r="N30" s="192"/>
      <c r="O30" s="192"/>
      <c r="P30" s="190"/>
      <c r="Q30" s="190"/>
      <c r="R30" s="191"/>
      <c r="S30" s="195"/>
    </row>
    <row r="31" spans="1:22" ht="20.25" customHeight="1" x14ac:dyDescent="0.15">
      <c r="A31" s="88" t="s">
        <v>40</v>
      </c>
      <c r="B31" s="329" t="s">
        <v>375</v>
      </c>
      <c r="C31" s="327"/>
      <c r="D31" s="327"/>
      <c r="E31" s="327"/>
      <c r="F31" s="328"/>
      <c r="H31" s="189"/>
      <c r="I31" s="192"/>
      <c r="J31" s="193"/>
      <c r="K31" s="158"/>
      <c r="L31" s="194"/>
      <c r="M31" s="192"/>
      <c r="N31" s="192"/>
      <c r="O31" s="192"/>
      <c r="P31" s="190"/>
      <c r="Q31" s="190"/>
      <c r="R31" s="191"/>
      <c r="S31" s="195"/>
    </row>
    <row r="32" spans="1:22" ht="20.25" customHeight="1" thickBot="1" x14ac:dyDescent="0.2">
      <c r="A32" s="81" t="s">
        <v>35</v>
      </c>
      <c r="B32" s="316"/>
      <c r="C32" s="316"/>
      <c r="D32" s="316"/>
      <c r="E32" s="316"/>
      <c r="F32" s="317"/>
      <c r="H32" s="196"/>
      <c r="I32" s="199"/>
      <c r="J32" s="200"/>
      <c r="K32" s="159"/>
      <c r="L32" s="201"/>
      <c r="M32" s="199"/>
      <c r="N32" s="199"/>
      <c r="O32" s="199"/>
      <c r="P32" s="197"/>
      <c r="Q32" s="197"/>
      <c r="R32" s="198"/>
      <c r="S32" s="202"/>
    </row>
    <row r="33" spans="1:19" ht="20.25" customHeight="1" thickTop="1" x14ac:dyDescent="0.15">
      <c r="A33" s="80" t="s">
        <v>28</v>
      </c>
      <c r="B33" s="330" t="s">
        <v>328</v>
      </c>
      <c r="C33" s="331"/>
      <c r="D33" s="331"/>
      <c r="E33" s="331"/>
      <c r="F33" s="332"/>
      <c r="G33" s="150"/>
      <c r="H33" s="268" t="s">
        <v>328</v>
      </c>
      <c r="I33" s="269">
        <v>44293</v>
      </c>
      <c r="J33" s="270" t="s">
        <v>330</v>
      </c>
      <c r="K33" s="271" t="s">
        <v>383</v>
      </c>
      <c r="L33" s="272" t="s">
        <v>181</v>
      </c>
      <c r="M33" s="269" t="s">
        <v>329</v>
      </c>
      <c r="N33" s="269" t="s">
        <v>200</v>
      </c>
      <c r="O33" s="269" t="s">
        <v>377</v>
      </c>
      <c r="P33" s="273">
        <v>49813000</v>
      </c>
      <c r="Q33" s="273">
        <v>47067880</v>
      </c>
      <c r="R33" s="274">
        <v>0.94489149418826412</v>
      </c>
      <c r="S33" s="275" t="s">
        <v>331</v>
      </c>
    </row>
    <row r="34" spans="1:19" ht="20.25" customHeight="1" x14ac:dyDescent="0.15">
      <c r="A34" s="333" t="s">
        <v>36</v>
      </c>
      <c r="B34" s="336" t="s">
        <v>29</v>
      </c>
      <c r="C34" s="337" t="s">
        <v>77</v>
      </c>
      <c r="D34" s="288" t="s">
        <v>37</v>
      </c>
      <c r="E34" s="288" t="s">
        <v>30</v>
      </c>
      <c r="F34" s="289" t="s">
        <v>95</v>
      </c>
      <c r="H34" s="189"/>
      <c r="I34" s="192"/>
      <c r="J34" s="193"/>
      <c r="K34" s="158"/>
      <c r="L34" s="194"/>
      <c r="M34" s="192"/>
      <c r="N34" s="192"/>
      <c r="O34" s="192"/>
      <c r="P34" s="190"/>
      <c r="Q34" s="190"/>
      <c r="R34" s="191"/>
      <c r="S34" s="195"/>
    </row>
    <row r="35" spans="1:19" ht="20.25" customHeight="1" x14ac:dyDescent="0.15">
      <c r="A35" s="334"/>
      <c r="B35" s="336"/>
      <c r="C35" s="338"/>
      <c r="D35" s="288" t="s">
        <v>38</v>
      </c>
      <c r="E35" s="288" t="s">
        <v>31</v>
      </c>
      <c r="F35" s="289" t="s">
        <v>39</v>
      </c>
      <c r="H35" s="189"/>
      <c r="I35" s="192"/>
      <c r="J35" s="193"/>
      <c r="K35" s="158"/>
      <c r="L35" s="194"/>
      <c r="M35" s="192"/>
      <c r="N35" s="192"/>
      <c r="O35" s="192"/>
      <c r="P35" s="190"/>
      <c r="Q35" s="190"/>
      <c r="R35" s="191"/>
      <c r="S35" s="195"/>
    </row>
    <row r="36" spans="1:19" ht="20.25" customHeight="1" x14ac:dyDescent="0.15">
      <c r="A36" s="334"/>
      <c r="B36" s="339">
        <v>44293</v>
      </c>
      <c r="C36" s="340" t="s">
        <v>329</v>
      </c>
      <c r="D36" s="342">
        <v>49813000</v>
      </c>
      <c r="E36" s="342">
        <v>47067880</v>
      </c>
      <c r="F36" s="344">
        <v>0.94489149418826412</v>
      </c>
      <c r="H36" s="189"/>
      <c r="I36" s="192"/>
      <c r="J36" s="193"/>
      <c r="K36" s="158"/>
      <c r="L36" s="194"/>
      <c r="M36" s="192"/>
      <c r="N36" s="192"/>
      <c r="O36" s="192"/>
      <c r="P36" s="190"/>
      <c r="Q36" s="190"/>
      <c r="R36" s="191"/>
      <c r="S36" s="195"/>
    </row>
    <row r="37" spans="1:19" ht="20.25" customHeight="1" x14ac:dyDescent="0.15">
      <c r="A37" s="335"/>
      <c r="B37" s="339"/>
      <c r="C37" s="341"/>
      <c r="D37" s="343"/>
      <c r="E37" s="343"/>
      <c r="F37" s="344"/>
      <c r="H37" s="189"/>
      <c r="I37" s="192"/>
      <c r="J37" s="193"/>
      <c r="K37" s="158"/>
      <c r="L37" s="194"/>
      <c r="M37" s="192"/>
      <c r="N37" s="192"/>
      <c r="O37" s="192"/>
      <c r="P37" s="190"/>
      <c r="Q37" s="190"/>
      <c r="R37" s="191"/>
      <c r="S37" s="195"/>
    </row>
    <row r="38" spans="1:19" ht="20.25" customHeight="1" x14ac:dyDescent="0.15">
      <c r="A38" s="318" t="s">
        <v>32</v>
      </c>
      <c r="B38" s="290" t="s">
        <v>33</v>
      </c>
      <c r="C38" s="290" t="s">
        <v>42</v>
      </c>
      <c r="D38" s="320" t="s">
        <v>34</v>
      </c>
      <c r="E38" s="320"/>
      <c r="F38" s="321"/>
      <c r="H38" s="189"/>
      <c r="I38" s="192"/>
      <c r="J38" s="193"/>
      <c r="K38" s="158"/>
      <c r="L38" s="194"/>
      <c r="M38" s="192"/>
      <c r="N38" s="192"/>
      <c r="O38" s="192"/>
      <c r="P38" s="190"/>
      <c r="Q38" s="190"/>
      <c r="R38" s="191"/>
      <c r="S38" s="195"/>
    </row>
    <row r="39" spans="1:19" ht="20.25" customHeight="1" x14ac:dyDescent="0.15">
      <c r="A39" s="319"/>
      <c r="B39" s="9" t="s">
        <v>330</v>
      </c>
      <c r="C39" s="9" t="s">
        <v>377</v>
      </c>
      <c r="D39" s="322" t="s">
        <v>331</v>
      </c>
      <c r="E39" s="323"/>
      <c r="F39" s="324"/>
      <c r="H39" s="189"/>
      <c r="I39" s="192"/>
      <c r="J39" s="193"/>
      <c r="K39" s="158"/>
      <c r="L39" s="194"/>
      <c r="M39" s="192"/>
      <c r="N39" s="192"/>
      <c r="O39" s="192"/>
      <c r="P39" s="190"/>
      <c r="Q39" s="190"/>
      <c r="R39" s="191"/>
      <c r="S39" s="195"/>
    </row>
    <row r="40" spans="1:19" ht="20.25" customHeight="1" x14ac:dyDescent="0.15">
      <c r="A40" s="88" t="s">
        <v>41</v>
      </c>
      <c r="B40" s="325" t="s">
        <v>383</v>
      </c>
      <c r="C40" s="326"/>
      <c r="D40" s="327"/>
      <c r="E40" s="327"/>
      <c r="F40" s="328"/>
      <c r="H40" s="189"/>
      <c r="I40" s="192"/>
      <c r="J40" s="193"/>
      <c r="K40" s="158"/>
      <c r="L40" s="194"/>
      <c r="M40" s="192"/>
      <c r="N40" s="192"/>
      <c r="O40" s="192"/>
      <c r="P40" s="190"/>
      <c r="Q40" s="190"/>
      <c r="R40" s="191"/>
      <c r="S40" s="195"/>
    </row>
    <row r="41" spans="1:19" ht="20.25" customHeight="1" x14ac:dyDescent="0.15">
      <c r="A41" s="88" t="s">
        <v>40</v>
      </c>
      <c r="B41" s="329" t="s">
        <v>181</v>
      </c>
      <c r="C41" s="327"/>
      <c r="D41" s="327"/>
      <c r="E41" s="327"/>
      <c r="F41" s="328"/>
      <c r="H41" s="189"/>
      <c r="I41" s="192"/>
      <c r="J41" s="193"/>
      <c r="K41" s="158"/>
      <c r="L41" s="194"/>
      <c r="M41" s="192"/>
      <c r="N41" s="192"/>
      <c r="O41" s="192"/>
      <c r="P41" s="190"/>
      <c r="Q41" s="190"/>
      <c r="R41" s="191"/>
      <c r="S41" s="195"/>
    </row>
    <row r="42" spans="1:19" ht="20.25" customHeight="1" thickBot="1" x14ac:dyDescent="0.2">
      <c r="A42" s="81" t="s">
        <v>35</v>
      </c>
      <c r="B42" s="316"/>
      <c r="C42" s="316"/>
      <c r="D42" s="316"/>
      <c r="E42" s="316"/>
      <c r="F42" s="317"/>
      <c r="H42" s="196"/>
      <c r="I42" s="199"/>
      <c r="J42" s="200"/>
      <c r="K42" s="159"/>
      <c r="L42" s="201"/>
      <c r="M42" s="199"/>
      <c r="N42" s="199"/>
      <c r="O42" s="199"/>
      <c r="P42" s="197"/>
      <c r="Q42" s="197"/>
      <c r="R42" s="198"/>
      <c r="S42" s="202"/>
    </row>
    <row r="43" spans="1:19" ht="20.25" customHeight="1" thickTop="1" x14ac:dyDescent="0.15">
      <c r="A43" s="80" t="s">
        <v>28</v>
      </c>
      <c r="B43" s="330" t="s">
        <v>292</v>
      </c>
      <c r="C43" s="331"/>
      <c r="D43" s="331"/>
      <c r="E43" s="331"/>
      <c r="F43" s="332"/>
      <c r="H43" s="268" t="s">
        <v>292</v>
      </c>
      <c r="I43" s="269">
        <v>44300</v>
      </c>
      <c r="J43" s="270" t="s">
        <v>301</v>
      </c>
      <c r="K43" s="271" t="s">
        <v>173</v>
      </c>
      <c r="L43" s="272" t="s">
        <v>373</v>
      </c>
      <c r="M43" s="269" t="s">
        <v>332</v>
      </c>
      <c r="N43" s="269" t="s">
        <v>200</v>
      </c>
      <c r="O43" s="269" t="s">
        <v>378</v>
      </c>
      <c r="P43" s="273">
        <v>13145000</v>
      </c>
      <c r="Q43" s="273">
        <v>11880000</v>
      </c>
      <c r="R43" s="274">
        <v>0.90376569037656906</v>
      </c>
      <c r="S43" s="275" t="s">
        <v>333</v>
      </c>
    </row>
    <row r="44" spans="1:19" ht="20.25" customHeight="1" x14ac:dyDescent="0.15">
      <c r="A44" s="333" t="s">
        <v>36</v>
      </c>
      <c r="B44" s="336" t="s">
        <v>29</v>
      </c>
      <c r="C44" s="337" t="s">
        <v>77</v>
      </c>
      <c r="D44" s="288" t="s">
        <v>37</v>
      </c>
      <c r="E44" s="288" t="s">
        <v>30</v>
      </c>
      <c r="F44" s="289" t="s">
        <v>95</v>
      </c>
      <c r="H44" s="189"/>
      <c r="I44" s="192"/>
      <c r="J44" s="193"/>
      <c r="K44" s="158"/>
      <c r="L44" s="194"/>
      <c r="M44" s="192"/>
      <c r="N44" s="192"/>
      <c r="O44" s="192"/>
      <c r="P44" s="190"/>
      <c r="Q44" s="190"/>
      <c r="R44" s="191"/>
      <c r="S44" s="195"/>
    </row>
    <row r="45" spans="1:19" ht="20.25" customHeight="1" x14ac:dyDescent="0.15">
      <c r="A45" s="334"/>
      <c r="B45" s="336"/>
      <c r="C45" s="338"/>
      <c r="D45" s="288" t="s">
        <v>38</v>
      </c>
      <c r="E45" s="288" t="s">
        <v>31</v>
      </c>
      <c r="F45" s="289" t="s">
        <v>39</v>
      </c>
      <c r="H45" s="189"/>
      <c r="I45" s="192"/>
      <c r="J45" s="193"/>
      <c r="K45" s="158"/>
      <c r="L45" s="194"/>
      <c r="M45" s="192"/>
      <c r="N45" s="192"/>
      <c r="O45" s="192"/>
      <c r="P45" s="190"/>
      <c r="Q45" s="190"/>
      <c r="R45" s="191"/>
      <c r="S45" s="195"/>
    </row>
    <row r="46" spans="1:19" ht="20.25" customHeight="1" x14ac:dyDescent="0.15">
      <c r="A46" s="334"/>
      <c r="B46" s="339">
        <v>44300</v>
      </c>
      <c r="C46" s="340" t="s">
        <v>332</v>
      </c>
      <c r="D46" s="342">
        <v>13145000</v>
      </c>
      <c r="E46" s="342">
        <v>11880000</v>
      </c>
      <c r="F46" s="344">
        <v>0.90376569037656906</v>
      </c>
      <c r="H46" s="189"/>
      <c r="I46" s="192"/>
      <c r="J46" s="193"/>
      <c r="K46" s="158"/>
      <c r="L46" s="194"/>
      <c r="M46" s="192"/>
      <c r="N46" s="192"/>
      <c r="O46" s="192"/>
      <c r="P46" s="190"/>
      <c r="Q46" s="190"/>
      <c r="R46" s="191"/>
      <c r="S46" s="195"/>
    </row>
    <row r="47" spans="1:19" ht="20.25" customHeight="1" x14ac:dyDescent="0.15">
      <c r="A47" s="335"/>
      <c r="B47" s="339"/>
      <c r="C47" s="341"/>
      <c r="D47" s="343"/>
      <c r="E47" s="343"/>
      <c r="F47" s="344"/>
      <c r="H47" s="189"/>
      <c r="I47" s="192"/>
      <c r="J47" s="193"/>
      <c r="K47" s="158"/>
      <c r="L47" s="194"/>
      <c r="M47" s="192"/>
      <c r="N47" s="192"/>
      <c r="O47" s="192"/>
      <c r="P47" s="190"/>
      <c r="Q47" s="190"/>
      <c r="R47" s="191"/>
      <c r="S47" s="195"/>
    </row>
    <row r="48" spans="1:19" ht="20.25" customHeight="1" x14ac:dyDescent="0.15">
      <c r="A48" s="318" t="s">
        <v>32</v>
      </c>
      <c r="B48" s="290" t="s">
        <v>33</v>
      </c>
      <c r="C48" s="290" t="s">
        <v>42</v>
      </c>
      <c r="D48" s="320" t="s">
        <v>34</v>
      </c>
      <c r="E48" s="320"/>
      <c r="F48" s="321"/>
      <c r="H48" s="189"/>
      <c r="I48" s="192"/>
      <c r="J48" s="193"/>
      <c r="K48" s="158"/>
      <c r="L48" s="194"/>
      <c r="M48" s="192"/>
      <c r="N48" s="192"/>
      <c r="O48" s="192"/>
      <c r="P48" s="190"/>
      <c r="Q48" s="190"/>
      <c r="R48" s="191"/>
      <c r="S48" s="195"/>
    </row>
    <row r="49" spans="1:19" ht="20.25" customHeight="1" x14ac:dyDescent="0.15">
      <c r="A49" s="319"/>
      <c r="B49" s="9" t="s">
        <v>301</v>
      </c>
      <c r="C49" s="9" t="s">
        <v>378</v>
      </c>
      <c r="D49" s="322" t="s">
        <v>333</v>
      </c>
      <c r="E49" s="323"/>
      <c r="F49" s="324"/>
      <c r="H49" s="189"/>
      <c r="I49" s="192"/>
      <c r="J49" s="193"/>
      <c r="K49" s="158"/>
      <c r="L49" s="194"/>
      <c r="M49" s="192"/>
      <c r="N49" s="192"/>
      <c r="O49" s="192"/>
      <c r="P49" s="190"/>
      <c r="Q49" s="190"/>
      <c r="R49" s="191"/>
      <c r="S49" s="195"/>
    </row>
    <row r="50" spans="1:19" ht="20.25" customHeight="1" x14ac:dyDescent="0.15">
      <c r="A50" s="88" t="s">
        <v>41</v>
      </c>
      <c r="B50" s="325" t="s">
        <v>173</v>
      </c>
      <c r="C50" s="326"/>
      <c r="D50" s="327"/>
      <c r="E50" s="327"/>
      <c r="F50" s="328"/>
      <c r="H50" s="189"/>
      <c r="I50" s="192"/>
      <c r="J50" s="193"/>
      <c r="K50" s="158"/>
      <c r="L50" s="194"/>
      <c r="M50" s="192"/>
      <c r="N50" s="192"/>
      <c r="O50" s="192"/>
      <c r="P50" s="190"/>
      <c r="Q50" s="190"/>
      <c r="R50" s="191"/>
      <c r="S50" s="195"/>
    </row>
    <row r="51" spans="1:19" ht="20.25" customHeight="1" x14ac:dyDescent="0.15">
      <c r="A51" s="88" t="s">
        <v>40</v>
      </c>
      <c r="B51" s="329" t="s">
        <v>373</v>
      </c>
      <c r="C51" s="327"/>
      <c r="D51" s="327"/>
      <c r="E51" s="327"/>
      <c r="F51" s="328"/>
      <c r="H51" s="189"/>
      <c r="I51" s="192"/>
      <c r="J51" s="193"/>
      <c r="K51" s="158"/>
      <c r="L51" s="194"/>
      <c r="M51" s="192"/>
      <c r="N51" s="192"/>
      <c r="O51" s="192"/>
      <c r="P51" s="190"/>
      <c r="Q51" s="190"/>
      <c r="R51" s="191"/>
      <c r="S51" s="195"/>
    </row>
    <row r="52" spans="1:19" ht="20.25" customHeight="1" thickBot="1" x14ac:dyDescent="0.2">
      <c r="A52" s="81" t="s">
        <v>35</v>
      </c>
      <c r="B52" s="316"/>
      <c r="C52" s="316"/>
      <c r="D52" s="316"/>
      <c r="E52" s="316"/>
      <c r="F52" s="317"/>
      <c r="H52" s="196"/>
      <c r="I52" s="199"/>
      <c r="J52" s="200"/>
      <c r="K52" s="159"/>
      <c r="L52" s="201"/>
      <c r="M52" s="199"/>
      <c r="N52" s="199"/>
      <c r="O52" s="199"/>
      <c r="P52" s="197"/>
      <c r="Q52" s="197"/>
      <c r="R52" s="198"/>
      <c r="S52" s="202"/>
    </row>
    <row r="53" spans="1:19" ht="20.25" customHeight="1" thickTop="1" x14ac:dyDescent="0.15">
      <c r="A53" s="80" t="s">
        <v>28</v>
      </c>
      <c r="B53" s="330" t="s">
        <v>293</v>
      </c>
      <c r="C53" s="331"/>
      <c r="D53" s="331"/>
      <c r="E53" s="331"/>
      <c r="F53" s="332"/>
      <c r="H53" s="268" t="s">
        <v>293</v>
      </c>
      <c r="I53" s="269">
        <v>44301</v>
      </c>
      <c r="J53" s="270" t="s">
        <v>302</v>
      </c>
      <c r="K53" s="271" t="s">
        <v>173</v>
      </c>
      <c r="L53" s="272" t="s">
        <v>375</v>
      </c>
      <c r="M53" s="269" t="s">
        <v>334</v>
      </c>
      <c r="N53" s="269" t="s">
        <v>200</v>
      </c>
      <c r="O53" s="269" t="s">
        <v>379</v>
      </c>
      <c r="P53" s="273">
        <v>900000</v>
      </c>
      <c r="Q53" s="273">
        <v>850000</v>
      </c>
      <c r="R53" s="274">
        <v>0.94444444444444442</v>
      </c>
      <c r="S53" s="275" t="s">
        <v>335</v>
      </c>
    </row>
    <row r="54" spans="1:19" ht="20.25" customHeight="1" x14ac:dyDescent="0.15">
      <c r="A54" s="333" t="s">
        <v>36</v>
      </c>
      <c r="B54" s="336" t="s">
        <v>29</v>
      </c>
      <c r="C54" s="337" t="s">
        <v>77</v>
      </c>
      <c r="D54" s="288" t="s">
        <v>37</v>
      </c>
      <c r="E54" s="288" t="s">
        <v>30</v>
      </c>
      <c r="F54" s="289" t="s">
        <v>95</v>
      </c>
      <c r="H54" s="189"/>
      <c r="I54" s="192"/>
      <c r="J54" s="193"/>
      <c r="K54" s="158"/>
      <c r="L54" s="194"/>
      <c r="M54" s="192"/>
      <c r="N54" s="192"/>
      <c r="O54" s="192"/>
      <c r="P54" s="190"/>
      <c r="Q54" s="190"/>
      <c r="R54" s="191"/>
      <c r="S54" s="195"/>
    </row>
    <row r="55" spans="1:19" ht="20.25" customHeight="1" x14ac:dyDescent="0.15">
      <c r="A55" s="334"/>
      <c r="B55" s="336"/>
      <c r="C55" s="338"/>
      <c r="D55" s="288" t="s">
        <v>38</v>
      </c>
      <c r="E55" s="288" t="s">
        <v>31</v>
      </c>
      <c r="F55" s="289" t="s">
        <v>39</v>
      </c>
      <c r="H55" s="189"/>
      <c r="I55" s="192"/>
      <c r="J55" s="193"/>
      <c r="K55" s="158"/>
      <c r="L55" s="194"/>
      <c r="M55" s="192"/>
      <c r="N55" s="192"/>
      <c r="O55" s="192"/>
      <c r="P55" s="190"/>
      <c r="Q55" s="190"/>
      <c r="R55" s="191"/>
      <c r="S55" s="195"/>
    </row>
    <row r="56" spans="1:19" ht="20.25" customHeight="1" x14ac:dyDescent="0.15">
      <c r="A56" s="334"/>
      <c r="B56" s="339">
        <v>44301</v>
      </c>
      <c r="C56" s="340" t="s">
        <v>334</v>
      </c>
      <c r="D56" s="342">
        <v>900000</v>
      </c>
      <c r="E56" s="342">
        <v>850000</v>
      </c>
      <c r="F56" s="344">
        <v>0.94444444444444442</v>
      </c>
      <c r="H56" s="189"/>
      <c r="I56" s="192"/>
      <c r="J56" s="193"/>
      <c r="K56" s="158"/>
      <c r="L56" s="194"/>
      <c r="M56" s="192"/>
      <c r="N56" s="192"/>
      <c r="O56" s="192"/>
      <c r="P56" s="190"/>
      <c r="Q56" s="190"/>
      <c r="R56" s="191"/>
      <c r="S56" s="195"/>
    </row>
    <row r="57" spans="1:19" ht="20.25" customHeight="1" x14ac:dyDescent="0.15">
      <c r="A57" s="335"/>
      <c r="B57" s="339"/>
      <c r="C57" s="341"/>
      <c r="D57" s="343"/>
      <c r="E57" s="343"/>
      <c r="F57" s="344"/>
      <c r="H57" s="189"/>
      <c r="I57" s="192"/>
      <c r="J57" s="193"/>
      <c r="K57" s="158"/>
      <c r="L57" s="194"/>
      <c r="M57" s="192"/>
      <c r="N57" s="192"/>
      <c r="O57" s="192"/>
      <c r="P57" s="190"/>
      <c r="Q57" s="190"/>
      <c r="R57" s="191"/>
      <c r="S57" s="195"/>
    </row>
    <row r="58" spans="1:19" ht="20.25" customHeight="1" x14ac:dyDescent="0.15">
      <c r="A58" s="318" t="s">
        <v>32</v>
      </c>
      <c r="B58" s="290" t="s">
        <v>33</v>
      </c>
      <c r="C58" s="290" t="s">
        <v>42</v>
      </c>
      <c r="D58" s="320" t="s">
        <v>34</v>
      </c>
      <c r="E58" s="320"/>
      <c r="F58" s="321"/>
      <c r="H58" s="189"/>
      <c r="I58" s="192"/>
      <c r="J58" s="193"/>
      <c r="K58" s="158"/>
      <c r="L58" s="194"/>
      <c r="M58" s="192"/>
      <c r="N58" s="192"/>
      <c r="O58" s="192"/>
      <c r="P58" s="190"/>
      <c r="Q58" s="190"/>
      <c r="R58" s="191"/>
      <c r="S58" s="195"/>
    </row>
    <row r="59" spans="1:19" ht="20.25" customHeight="1" x14ac:dyDescent="0.15">
      <c r="A59" s="319"/>
      <c r="B59" s="9" t="s">
        <v>302</v>
      </c>
      <c r="C59" s="9" t="s">
        <v>379</v>
      </c>
      <c r="D59" s="322" t="s">
        <v>335</v>
      </c>
      <c r="E59" s="323"/>
      <c r="F59" s="324"/>
      <c r="H59" s="189"/>
      <c r="I59" s="192"/>
      <c r="J59" s="193"/>
      <c r="K59" s="158"/>
      <c r="L59" s="194"/>
      <c r="M59" s="192"/>
      <c r="N59" s="192"/>
      <c r="O59" s="192"/>
      <c r="P59" s="190"/>
      <c r="Q59" s="190"/>
      <c r="R59" s="191"/>
      <c r="S59" s="195"/>
    </row>
    <row r="60" spans="1:19" ht="20.25" customHeight="1" x14ac:dyDescent="0.15">
      <c r="A60" s="88" t="s">
        <v>41</v>
      </c>
      <c r="B60" s="325" t="s">
        <v>173</v>
      </c>
      <c r="C60" s="326"/>
      <c r="D60" s="327"/>
      <c r="E60" s="327"/>
      <c r="F60" s="328"/>
      <c r="H60" s="189"/>
      <c r="I60" s="192"/>
      <c r="J60" s="193"/>
      <c r="K60" s="158"/>
      <c r="L60" s="194"/>
      <c r="M60" s="192"/>
      <c r="N60" s="192"/>
      <c r="O60" s="192"/>
      <c r="P60" s="190"/>
      <c r="Q60" s="190"/>
      <c r="R60" s="191"/>
      <c r="S60" s="195"/>
    </row>
    <row r="61" spans="1:19" ht="20.25" customHeight="1" x14ac:dyDescent="0.15">
      <c r="A61" s="88" t="s">
        <v>40</v>
      </c>
      <c r="B61" s="329" t="s">
        <v>375</v>
      </c>
      <c r="C61" s="327"/>
      <c r="D61" s="327"/>
      <c r="E61" s="327"/>
      <c r="F61" s="328"/>
      <c r="H61" s="189"/>
      <c r="I61" s="192"/>
      <c r="J61" s="193"/>
      <c r="K61" s="158"/>
      <c r="L61" s="194"/>
      <c r="M61" s="192"/>
      <c r="N61" s="192"/>
      <c r="O61" s="192"/>
      <c r="P61" s="190"/>
      <c r="Q61" s="190"/>
      <c r="R61" s="191"/>
      <c r="S61" s="195"/>
    </row>
    <row r="62" spans="1:19" ht="20.25" customHeight="1" thickBot="1" x14ac:dyDescent="0.2">
      <c r="A62" s="81" t="s">
        <v>35</v>
      </c>
      <c r="B62" s="316"/>
      <c r="C62" s="316"/>
      <c r="D62" s="316"/>
      <c r="E62" s="316"/>
      <c r="F62" s="317"/>
      <c r="H62" s="196"/>
      <c r="I62" s="199"/>
      <c r="J62" s="200"/>
      <c r="K62" s="159"/>
      <c r="L62" s="201"/>
      <c r="M62" s="199"/>
      <c r="N62" s="199"/>
      <c r="O62" s="199"/>
      <c r="P62" s="197"/>
      <c r="Q62" s="197"/>
      <c r="R62" s="198"/>
      <c r="S62" s="202"/>
    </row>
    <row r="63" spans="1:19" ht="20.25" customHeight="1" thickTop="1" x14ac:dyDescent="0.15">
      <c r="A63" s="80" t="s">
        <v>28</v>
      </c>
      <c r="B63" s="330" t="s">
        <v>294</v>
      </c>
      <c r="C63" s="331"/>
      <c r="D63" s="331"/>
      <c r="E63" s="331"/>
      <c r="F63" s="332"/>
      <c r="H63" s="268" t="s">
        <v>294</v>
      </c>
      <c r="I63" s="269" t="s">
        <v>336</v>
      </c>
      <c r="J63" s="270" t="s">
        <v>303</v>
      </c>
      <c r="K63" s="271" t="s">
        <v>173</v>
      </c>
      <c r="L63" s="272" t="s">
        <v>375</v>
      </c>
      <c r="M63" s="269" t="s">
        <v>338</v>
      </c>
      <c r="N63" s="269" t="s">
        <v>200</v>
      </c>
      <c r="O63" s="269" t="s">
        <v>380</v>
      </c>
      <c r="P63" s="273">
        <v>16000000</v>
      </c>
      <c r="Q63" s="273">
        <v>15000000</v>
      </c>
      <c r="R63" s="274">
        <v>0.9375</v>
      </c>
      <c r="S63" s="275" t="s">
        <v>339</v>
      </c>
    </row>
    <row r="64" spans="1:19" ht="20.25" customHeight="1" x14ac:dyDescent="0.15">
      <c r="A64" s="333" t="s">
        <v>36</v>
      </c>
      <c r="B64" s="336" t="s">
        <v>29</v>
      </c>
      <c r="C64" s="337" t="s">
        <v>77</v>
      </c>
      <c r="D64" s="288" t="s">
        <v>37</v>
      </c>
      <c r="E64" s="288" t="s">
        <v>30</v>
      </c>
      <c r="F64" s="289" t="s">
        <v>95</v>
      </c>
      <c r="H64" s="189"/>
      <c r="I64" s="192"/>
      <c r="J64" s="193"/>
      <c r="K64" s="158"/>
      <c r="L64" s="194"/>
      <c r="M64" s="192"/>
      <c r="N64" s="192"/>
      <c r="O64" s="192"/>
      <c r="P64" s="190"/>
      <c r="Q64" s="190"/>
      <c r="R64" s="191"/>
      <c r="S64" s="195"/>
    </row>
    <row r="65" spans="1:19" ht="20.25" customHeight="1" x14ac:dyDescent="0.15">
      <c r="A65" s="334"/>
      <c r="B65" s="336"/>
      <c r="C65" s="338"/>
      <c r="D65" s="288" t="s">
        <v>38</v>
      </c>
      <c r="E65" s="288" t="s">
        <v>31</v>
      </c>
      <c r="F65" s="289" t="s">
        <v>39</v>
      </c>
      <c r="H65" s="189"/>
      <c r="I65" s="192"/>
      <c r="J65" s="193"/>
      <c r="K65" s="158"/>
      <c r="L65" s="194"/>
      <c r="M65" s="192"/>
      <c r="N65" s="192"/>
      <c r="O65" s="192"/>
      <c r="P65" s="190"/>
      <c r="Q65" s="190"/>
      <c r="R65" s="191"/>
      <c r="S65" s="195"/>
    </row>
    <row r="66" spans="1:19" ht="20.25" customHeight="1" x14ac:dyDescent="0.15">
      <c r="A66" s="334"/>
      <c r="B66" s="339" t="s">
        <v>336</v>
      </c>
      <c r="C66" s="340" t="s">
        <v>338</v>
      </c>
      <c r="D66" s="342">
        <v>16000000</v>
      </c>
      <c r="E66" s="342">
        <v>15000000</v>
      </c>
      <c r="F66" s="344">
        <v>0.9375</v>
      </c>
      <c r="H66" s="189"/>
      <c r="I66" s="192"/>
      <c r="J66" s="193"/>
      <c r="K66" s="158"/>
      <c r="L66" s="194"/>
      <c r="M66" s="192"/>
      <c r="N66" s="192"/>
      <c r="O66" s="192"/>
      <c r="P66" s="190"/>
      <c r="Q66" s="190"/>
      <c r="R66" s="191"/>
      <c r="S66" s="195"/>
    </row>
    <row r="67" spans="1:19" ht="20.25" customHeight="1" x14ac:dyDescent="0.15">
      <c r="A67" s="335"/>
      <c r="B67" s="339"/>
      <c r="C67" s="341"/>
      <c r="D67" s="343"/>
      <c r="E67" s="343"/>
      <c r="F67" s="344"/>
      <c r="H67" s="189"/>
      <c r="I67" s="192"/>
      <c r="J67" s="193"/>
      <c r="K67" s="158"/>
      <c r="L67" s="194"/>
      <c r="M67" s="192"/>
      <c r="N67" s="192"/>
      <c r="O67" s="192"/>
      <c r="P67" s="190"/>
      <c r="Q67" s="190"/>
      <c r="R67" s="191"/>
      <c r="S67" s="195"/>
    </row>
    <row r="68" spans="1:19" ht="20.25" customHeight="1" x14ac:dyDescent="0.15">
      <c r="A68" s="318" t="s">
        <v>32</v>
      </c>
      <c r="B68" s="290" t="s">
        <v>33</v>
      </c>
      <c r="C68" s="290" t="s">
        <v>42</v>
      </c>
      <c r="D68" s="320" t="s">
        <v>34</v>
      </c>
      <c r="E68" s="320"/>
      <c r="F68" s="321"/>
      <c r="H68" s="189"/>
      <c r="I68" s="192"/>
      <c r="J68" s="193"/>
      <c r="K68" s="158"/>
      <c r="L68" s="194"/>
      <c r="M68" s="192"/>
      <c r="N68" s="192"/>
      <c r="O68" s="192"/>
      <c r="P68" s="190"/>
      <c r="Q68" s="190"/>
      <c r="R68" s="191"/>
      <c r="S68" s="195"/>
    </row>
    <row r="69" spans="1:19" ht="20.25" customHeight="1" x14ac:dyDescent="0.15">
      <c r="A69" s="319"/>
      <c r="B69" s="9" t="s">
        <v>303</v>
      </c>
      <c r="C69" s="9" t="s">
        <v>380</v>
      </c>
      <c r="D69" s="322" t="s">
        <v>339</v>
      </c>
      <c r="E69" s="323"/>
      <c r="F69" s="324"/>
      <c r="H69" s="189"/>
      <c r="I69" s="192"/>
      <c r="J69" s="193"/>
      <c r="K69" s="158"/>
      <c r="L69" s="194"/>
      <c r="M69" s="192"/>
      <c r="N69" s="192"/>
      <c r="O69" s="192"/>
      <c r="P69" s="190"/>
      <c r="Q69" s="190"/>
      <c r="R69" s="191"/>
      <c r="S69" s="195"/>
    </row>
    <row r="70" spans="1:19" ht="20.25" customHeight="1" x14ac:dyDescent="0.15">
      <c r="A70" s="88" t="s">
        <v>41</v>
      </c>
      <c r="B70" s="325" t="s">
        <v>173</v>
      </c>
      <c r="C70" s="326"/>
      <c r="D70" s="327"/>
      <c r="E70" s="327"/>
      <c r="F70" s="328"/>
      <c r="H70" s="189"/>
      <c r="I70" s="192"/>
      <c r="J70" s="193"/>
      <c r="K70" s="158"/>
      <c r="L70" s="194"/>
      <c r="M70" s="192"/>
      <c r="N70" s="192"/>
      <c r="O70" s="192"/>
      <c r="P70" s="190"/>
      <c r="Q70" s="190"/>
      <c r="R70" s="191"/>
      <c r="S70" s="195"/>
    </row>
    <row r="71" spans="1:19" ht="20.25" customHeight="1" x14ac:dyDescent="0.15">
      <c r="A71" s="88" t="s">
        <v>40</v>
      </c>
      <c r="B71" s="329" t="s">
        <v>375</v>
      </c>
      <c r="C71" s="327"/>
      <c r="D71" s="327"/>
      <c r="E71" s="327"/>
      <c r="F71" s="328"/>
      <c r="H71" s="189"/>
      <c r="I71" s="192"/>
      <c r="J71" s="193"/>
      <c r="K71" s="158"/>
      <c r="L71" s="194"/>
      <c r="M71" s="192"/>
      <c r="N71" s="192"/>
      <c r="O71" s="192"/>
      <c r="P71" s="190"/>
      <c r="Q71" s="190"/>
      <c r="R71" s="191"/>
      <c r="S71" s="195"/>
    </row>
    <row r="72" spans="1:19" ht="20.25" customHeight="1" thickBot="1" x14ac:dyDescent="0.2">
      <c r="A72" s="81" t="s">
        <v>35</v>
      </c>
      <c r="B72" s="316"/>
      <c r="C72" s="316"/>
      <c r="D72" s="316"/>
      <c r="E72" s="316"/>
      <c r="F72" s="317"/>
      <c r="H72" s="196"/>
      <c r="I72" s="199"/>
      <c r="J72" s="200"/>
      <c r="K72" s="159"/>
      <c r="L72" s="201"/>
      <c r="M72" s="199"/>
      <c r="N72" s="199"/>
      <c r="O72" s="199"/>
      <c r="P72" s="197"/>
      <c r="Q72" s="197"/>
      <c r="R72" s="198"/>
      <c r="S72" s="202"/>
    </row>
    <row r="73" spans="1:19" ht="20.25" customHeight="1" thickTop="1" x14ac:dyDescent="0.15">
      <c r="A73" s="80" t="s">
        <v>28</v>
      </c>
      <c r="B73" s="330" t="s">
        <v>295</v>
      </c>
      <c r="C73" s="331"/>
      <c r="D73" s="331"/>
      <c r="E73" s="331"/>
      <c r="F73" s="332"/>
      <c r="H73" s="268" t="s">
        <v>295</v>
      </c>
      <c r="I73" s="269">
        <v>44315</v>
      </c>
      <c r="J73" s="270" t="s">
        <v>304</v>
      </c>
      <c r="K73" s="271" t="s">
        <v>173</v>
      </c>
      <c r="L73" s="272" t="s">
        <v>375</v>
      </c>
      <c r="M73" s="269" t="s">
        <v>340</v>
      </c>
      <c r="N73" s="269" t="s">
        <v>200</v>
      </c>
      <c r="O73" s="269" t="s">
        <v>381</v>
      </c>
      <c r="P73" s="273">
        <v>2300000</v>
      </c>
      <c r="Q73" s="273">
        <v>2200000</v>
      </c>
      <c r="R73" s="274">
        <v>0.95652173913043481</v>
      </c>
      <c r="S73" s="275" t="s">
        <v>341</v>
      </c>
    </row>
    <row r="74" spans="1:19" ht="20.25" customHeight="1" x14ac:dyDescent="0.15">
      <c r="A74" s="333" t="s">
        <v>36</v>
      </c>
      <c r="B74" s="336" t="s">
        <v>29</v>
      </c>
      <c r="C74" s="337" t="s">
        <v>77</v>
      </c>
      <c r="D74" s="288" t="s">
        <v>37</v>
      </c>
      <c r="E74" s="288" t="s">
        <v>30</v>
      </c>
      <c r="F74" s="289" t="s">
        <v>95</v>
      </c>
      <c r="H74" s="189"/>
      <c r="I74" s="192"/>
      <c r="J74" s="193"/>
      <c r="K74" s="158"/>
      <c r="L74" s="194"/>
      <c r="M74" s="192"/>
      <c r="N74" s="192"/>
      <c r="O74" s="192"/>
      <c r="P74" s="190"/>
      <c r="Q74" s="190"/>
      <c r="R74" s="191"/>
      <c r="S74" s="195"/>
    </row>
    <row r="75" spans="1:19" ht="20.25" customHeight="1" x14ac:dyDescent="0.15">
      <c r="A75" s="334"/>
      <c r="B75" s="336"/>
      <c r="C75" s="338"/>
      <c r="D75" s="288" t="s">
        <v>38</v>
      </c>
      <c r="E75" s="288" t="s">
        <v>31</v>
      </c>
      <c r="F75" s="289" t="s">
        <v>39</v>
      </c>
      <c r="H75" s="189"/>
      <c r="I75" s="192"/>
      <c r="J75" s="193"/>
      <c r="K75" s="158"/>
      <c r="L75" s="194"/>
      <c r="M75" s="192"/>
      <c r="N75" s="192"/>
      <c r="O75" s="192"/>
      <c r="P75" s="190"/>
      <c r="Q75" s="190"/>
      <c r="R75" s="191"/>
      <c r="S75" s="195"/>
    </row>
    <row r="76" spans="1:19" ht="20.25" customHeight="1" x14ac:dyDescent="0.15">
      <c r="A76" s="334"/>
      <c r="B76" s="339">
        <v>44315</v>
      </c>
      <c r="C76" s="340" t="s">
        <v>340</v>
      </c>
      <c r="D76" s="342">
        <v>2300000</v>
      </c>
      <c r="E76" s="342">
        <v>2200000</v>
      </c>
      <c r="F76" s="344">
        <v>0.95652173913043481</v>
      </c>
      <c r="H76" s="189"/>
      <c r="I76" s="192"/>
      <c r="J76" s="193"/>
      <c r="K76" s="158"/>
      <c r="L76" s="194"/>
      <c r="M76" s="192"/>
      <c r="N76" s="192"/>
      <c r="O76" s="192"/>
      <c r="P76" s="190"/>
      <c r="Q76" s="190"/>
      <c r="R76" s="191"/>
      <c r="S76" s="195"/>
    </row>
    <row r="77" spans="1:19" ht="20.25" customHeight="1" x14ac:dyDescent="0.15">
      <c r="A77" s="335"/>
      <c r="B77" s="339"/>
      <c r="C77" s="341"/>
      <c r="D77" s="343"/>
      <c r="E77" s="343"/>
      <c r="F77" s="344"/>
      <c r="H77" s="189"/>
      <c r="I77" s="192"/>
      <c r="J77" s="193"/>
      <c r="K77" s="158"/>
      <c r="L77" s="194"/>
      <c r="M77" s="192"/>
      <c r="N77" s="192"/>
      <c r="O77" s="192"/>
      <c r="P77" s="190"/>
      <c r="Q77" s="190"/>
      <c r="R77" s="191"/>
      <c r="S77" s="195"/>
    </row>
    <row r="78" spans="1:19" ht="20.25" customHeight="1" x14ac:dyDescent="0.15">
      <c r="A78" s="318" t="s">
        <v>32</v>
      </c>
      <c r="B78" s="290" t="s">
        <v>33</v>
      </c>
      <c r="C78" s="290" t="s">
        <v>42</v>
      </c>
      <c r="D78" s="320" t="s">
        <v>34</v>
      </c>
      <c r="E78" s="320"/>
      <c r="F78" s="321"/>
      <c r="H78" s="189"/>
      <c r="I78" s="192"/>
      <c r="J78" s="193"/>
      <c r="K78" s="158"/>
      <c r="L78" s="194"/>
      <c r="M78" s="192"/>
      <c r="N78" s="192"/>
      <c r="O78" s="192"/>
      <c r="P78" s="190"/>
      <c r="Q78" s="190"/>
      <c r="R78" s="191"/>
      <c r="S78" s="195"/>
    </row>
    <row r="79" spans="1:19" ht="20.25" customHeight="1" x14ac:dyDescent="0.15">
      <c r="A79" s="319"/>
      <c r="B79" s="9" t="s">
        <v>304</v>
      </c>
      <c r="C79" s="9" t="s">
        <v>381</v>
      </c>
      <c r="D79" s="322" t="s">
        <v>341</v>
      </c>
      <c r="E79" s="323"/>
      <c r="F79" s="324"/>
      <c r="H79" s="189"/>
      <c r="I79" s="192"/>
      <c r="J79" s="193"/>
      <c r="K79" s="158"/>
      <c r="L79" s="194"/>
      <c r="M79" s="192"/>
      <c r="N79" s="192"/>
      <c r="O79" s="192"/>
      <c r="P79" s="190"/>
      <c r="Q79" s="190"/>
      <c r="R79" s="191"/>
      <c r="S79" s="195"/>
    </row>
    <row r="80" spans="1:19" ht="20.25" customHeight="1" x14ac:dyDescent="0.15">
      <c r="A80" s="88" t="s">
        <v>41</v>
      </c>
      <c r="B80" s="325" t="s">
        <v>173</v>
      </c>
      <c r="C80" s="326"/>
      <c r="D80" s="327"/>
      <c r="E80" s="327"/>
      <c r="F80" s="328"/>
      <c r="H80" s="189"/>
      <c r="I80" s="192"/>
      <c r="J80" s="193"/>
      <c r="K80" s="158"/>
      <c r="L80" s="194"/>
      <c r="M80" s="192"/>
      <c r="N80" s="192"/>
      <c r="O80" s="192"/>
      <c r="P80" s="190"/>
      <c r="Q80" s="190"/>
      <c r="R80" s="191"/>
      <c r="S80" s="195"/>
    </row>
    <row r="81" spans="1:19" ht="20.25" customHeight="1" x14ac:dyDescent="0.15">
      <c r="A81" s="88" t="s">
        <v>40</v>
      </c>
      <c r="B81" s="329" t="s">
        <v>375</v>
      </c>
      <c r="C81" s="327"/>
      <c r="D81" s="327"/>
      <c r="E81" s="327"/>
      <c r="F81" s="328"/>
      <c r="H81" s="189"/>
      <c r="I81" s="192"/>
      <c r="J81" s="193"/>
      <c r="K81" s="158"/>
      <c r="L81" s="194"/>
      <c r="M81" s="192"/>
      <c r="N81" s="192"/>
      <c r="O81" s="192"/>
      <c r="P81" s="190"/>
      <c r="Q81" s="190"/>
      <c r="R81" s="191"/>
      <c r="S81" s="195"/>
    </row>
    <row r="82" spans="1:19" ht="20.25" customHeight="1" thickBot="1" x14ac:dyDescent="0.2">
      <c r="A82" s="81" t="s">
        <v>35</v>
      </c>
      <c r="B82" s="316"/>
      <c r="C82" s="316"/>
      <c r="D82" s="316"/>
      <c r="E82" s="316"/>
      <c r="F82" s="317"/>
      <c r="H82" s="196"/>
      <c r="I82" s="199"/>
      <c r="J82" s="200"/>
      <c r="K82" s="159"/>
      <c r="L82" s="201"/>
      <c r="M82" s="199"/>
      <c r="N82" s="199"/>
      <c r="O82" s="199"/>
      <c r="P82" s="197"/>
      <c r="Q82" s="197"/>
      <c r="R82" s="198"/>
      <c r="S82" s="202"/>
    </row>
    <row r="83" spans="1:19" ht="20.25" customHeight="1" thickTop="1" x14ac:dyDescent="0.15">
      <c r="A83" s="80" t="s">
        <v>28</v>
      </c>
      <c r="B83" s="330" t="s">
        <v>296</v>
      </c>
      <c r="C83" s="331"/>
      <c r="D83" s="331"/>
      <c r="E83" s="331"/>
      <c r="F83" s="332"/>
      <c r="H83" s="268" t="s">
        <v>296</v>
      </c>
      <c r="I83" s="269">
        <v>44315</v>
      </c>
      <c r="J83" s="270" t="s">
        <v>305</v>
      </c>
      <c r="K83" s="271" t="s">
        <v>173</v>
      </c>
      <c r="L83" s="272" t="s">
        <v>228</v>
      </c>
      <c r="M83" s="269" t="s">
        <v>342</v>
      </c>
      <c r="N83" s="269" t="s">
        <v>200</v>
      </c>
      <c r="O83" s="269" t="s">
        <v>382</v>
      </c>
      <c r="P83" s="273">
        <v>600000</v>
      </c>
      <c r="Q83" s="273">
        <v>550000</v>
      </c>
      <c r="R83" s="274">
        <v>0.91666666666666663</v>
      </c>
      <c r="S83" s="275" t="s">
        <v>343</v>
      </c>
    </row>
    <row r="84" spans="1:19" ht="20.25" customHeight="1" x14ac:dyDescent="0.15">
      <c r="A84" s="333" t="s">
        <v>36</v>
      </c>
      <c r="B84" s="336" t="s">
        <v>29</v>
      </c>
      <c r="C84" s="337" t="s">
        <v>77</v>
      </c>
      <c r="D84" s="288" t="s">
        <v>37</v>
      </c>
      <c r="E84" s="288" t="s">
        <v>30</v>
      </c>
      <c r="F84" s="289" t="s">
        <v>95</v>
      </c>
      <c r="H84" s="189"/>
      <c r="I84" s="192"/>
      <c r="J84" s="193"/>
      <c r="K84" s="158"/>
      <c r="L84" s="194"/>
      <c r="M84" s="192"/>
      <c r="N84" s="192"/>
      <c r="O84" s="192"/>
      <c r="P84" s="190"/>
      <c r="Q84" s="190"/>
      <c r="R84" s="191"/>
      <c r="S84" s="195"/>
    </row>
    <row r="85" spans="1:19" ht="20.25" customHeight="1" x14ac:dyDescent="0.15">
      <c r="A85" s="334"/>
      <c r="B85" s="336"/>
      <c r="C85" s="338"/>
      <c r="D85" s="288" t="s">
        <v>38</v>
      </c>
      <c r="E85" s="288" t="s">
        <v>31</v>
      </c>
      <c r="F85" s="289" t="s">
        <v>39</v>
      </c>
      <c r="H85" s="189"/>
      <c r="I85" s="192"/>
      <c r="J85" s="193"/>
      <c r="K85" s="158"/>
      <c r="L85" s="194"/>
      <c r="M85" s="192"/>
      <c r="N85" s="192"/>
      <c r="O85" s="192"/>
      <c r="P85" s="190"/>
      <c r="Q85" s="190"/>
      <c r="R85" s="191"/>
      <c r="S85" s="195"/>
    </row>
    <row r="86" spans="1:19" ht="20.25" customHeight="1" x14ac:dyDescent="0.15">
      <c r="A86" s="334"/>
      <c r="B86" s="339">
        <v>44315</v>
      </c>
      <c r="C86" s="340" t="s">
        <v>342</v>
      </c>
      <c r="D86" s="342">
        <v>600000</v>
      </c>
      <c r="E86" s="342">
        <v>550000</v>
      </c>
      <c r="F86" s="344">
        <v>0.91666666666666663</v>
      </c>
      <c r="H86" s="189"/>
      <c r="I86" s="192"/>
      <c r="J86" s="193"/>
      <c r="K86" s="158"/>
      <c r="L86" s="194"/>
      <c r="M86" s="192"/>
      <c r="N86" s="192"/>
      <c r="O86" s="192"/>
      <c r="P86" s="190"/>
      <c r="Q86" s="190"/>
      <c r="R86" s="191"/>
      <c r="S86" s="195"/>
    </row>
    <row r="87" spans="1:19" ht="20.25" customHeight="1" x14ac:dyDescent="0.15">
      <c r="A87" s="335"/>
      <c r="B87" s="339"/>
      <c r="C87" s="341"/>
      <c r="D87" s="343"/>
      <c r="E87" s="343"/>
      <c r="F87" s="344"/>
      <c r="H87" s="189"/>
      <c r="I87" s="192"/>
      <c r="J87" s="193"/>
      <c r="K87" s="158"/>
      <c r="L87" s="194"/>
      <c r="M87" s="192"/>
      <c r="N87" s="192"/>
      <c r="O87" s="192"/>
      <c r="P87" s="190"/>
      <c r="Q87" s="190"/>
      <c r="R87" s="191"/>
      <c r="S87" s="195"/>
    </row>
    <row r="88" spans="1:19" ht="20.25" customHeight="1" x14ac:dyDescent="0.15">
      <c r="A88" s="318" t="s">
        <v>32</v>
      </c>
      <c r="B88" s="290" t="s">
        <v>33</v>
      </c>
      <c r="C88" s="290" t="s">
        <v>42</v>
      </c>
      <c r="D88" s="320" t="s">
        <v>34</v>
      </c>
      <c r="E88" s="320"/>
      <c r="F88" s="321"/>
      <c r="H88" s="189"/>
      <c r="I88" s="192"/>
      <c r="J88" s="193"/>
      <c r="K88" s="158"/>
      <c r="L88" s="194"/>
      <c r="M88" s="192"/>
      <c r="N88" s="192"/>
      <c r="O88" s="192"/>
      <c r="P88" s="190"/>
      <c r="Q88" s="190"/>
      <c r="R88" s="191"/>
      <c r="S88" s="195"/>
    </row>
    <row r="89" spans="1:19" ht="20.25" customHeight="1" x14ac:dyDescent="0.15">
      <c r="A89" s="319"/>
      <c r="B89" s="9" t="s">
        <v>305</v>
      </c>
      <c r="C89" s="9" t="s">
        <v>382</v>
      </c>
      <c r="D89" s="322" t="s">
        <v>343</v>
      </c>
      <c r="E89" s="323"/>
      <c r="F89" s="324"/>
      <c r="H89" s="189"/>
      <c r="I89" s="192"/>
      <c r="J89" s="193"/>
      <c r="K89" s="158"/>
      <c r="L89" s="194"/>
      <c r="M89" s="192"/>
      <c r="N89" s="192"/>
      <c r="O89" s="192"/>
      <c r="P89" s="190"/>
      <c r="Q89" s="190"/>
      <c r="R89" s="191"/>
      <c r="S89" s="195"/>
    </row>
    <row r="90" spans="1:19" ht="20.25" customHeight="1" x14ac:dyDescent="0.15">
      <c r="A90" s="88" t="s">
        <v>41</v>
      </c>
      <c r="B90" s="325" t="s">
        <v>173</v>
      </c>
      <c r="C90" s="326"/>
      <c r="D90" s="327"/>
      <c r="E90" s="327"/>
      <c r="F90" s="328"/>
      <c r="H90" s="189"/>
      <c r="I90" s="192"/>
      <c r="J90" s="193"/>
      <c r="K90" s="158"/>
      <c r="L90" s="194"/>
      <c r="M90" s="192"/>
      <c r="N90" s="192"/>
      <c r="O90" s="192"/>
      <c r="P90" s="190"/>
      <c r="Q90" s="190"/>
      <c r="R90" s="191"/>
      <c r="S90" s="195"/>
    </row>
    <row r="91" spans="1:19" ht="20.25" customHeight="1" x14ac:dyDescent="0.15">
      <c r="A91" s="88" t="s">
        <v>40</v>
      </c>
      <c r="B91" s="329" t="s">
        <v>228</v>
      </c>
      <c r="C91" s="327"/>
      <c r="D91" s="327"/>
      <c r="E91" s="327"/>
      <c r="F91" s="328"/>
      <c r="H91" s="189"/>
      <c r="I91" s="192"/>
      <c r="J91" s="193"/>
      <c r="K91" s="158"/>
      <c r="L91" s="194"/>
      <c r="M91" s="192"/>
      <c r="N91" s="192"/>
      <c r="O91" s="192"/>
      <c r="P91" s="190"/>
      <c r="Q91" s="190"/>
      <c r="R91" s="191"/>
      <c r="S91" s="195"/>
    </row>
    <row r="92" spans="1:19" ht="20.25" customHeight="1" thickBot="1" x14ac:dyDescent="0.2">
      <c r="A92" s="81" t="s">
        <v>35</v>
      </c>
      <c r="B92" s="316"/>
      <c r="C92" s="316"/>
      <c r="D92" s="316"/>
      <c r="E92" s="316"/>
      <c r="F92" s="317"/>
      <c r="H92" s="196"/>
      <c r="I92" s="199"/>
      <c r="J92" s="200"/>
      <c r="K92" s="159"/>
      <c r="L92" s="201"/>
      <c r="M92" s="199"/>
      <c r="N92" s="199"/>
      <c r="O92" s="199"/>
      <c r="P92" s="197"/>
      <c r="Q92" s="197"/>
      <c r="R92" s="198"/>
      <c r="S92" s="202"/>
    </row>
    <row r="93" spans="1:19" ht="20.25" customHeight="1" thickTop="1" x14ac:dyDescent="0.15">
      <c r="A93" s="80" t="s">
        <v>28</v>
      </c>
      <c r="B93" s="330" t="s">
        <v>297</v>
      </c>
      <c r="C93" s="331"/>
      <c r="D93" s="331"/>
      <c r="E93" s="331"/>
      <c r="F93" s="332"/>
      <c r="H93" s="268" t="s">
        <v>297</v>
      </c>
      <c r="I93" s="269">
        <v>44316</v>
      </c>
      <c r="J93" s="270" t="s">
        <v>221</v>
      </c>
      <c r="K93" s="271" t="s">
        <v>173</v>
      </c>
      <c r="L93" s="272" t="s">
        <v>373</v>
      </c>
      <c r="M93" s="269" t="s">
        <v>344</v>
      </c>
      <c r="N93" s="269" t="s">
        <v>200</v>
      </c>
      <c r="O93" s="269" t="s">
        <v>229</v>
      </c>
      <c r="P93" s="273">
        <v>6300000</v>
      </c>
      <c r="Q93" s="273">
        <v>5850000</v>
      </c>
      <c r="R93" s="274">
        <v>0.9285714285714286</v>
      </c>
      <c r="S93" s="275" t="s">
        <v>345</v>
      </c>
    </row>
    <row r="94" spans="1:19" ht="20.25" customHeight="1" x14ac:dyDescent="0.15">
      <c r="A94" s="333" t="s">
        <v>36</v>
      </c>
      <c r="B94" s="336" t="s">
        <v>29</v>
      </c>
      <c r="C94" s="337" t="s">
        <v>77</v>
      </c>
      <c r="D94" s="288" t="s">
        <v>37</v>
      </c>
      <c r="E94" s="288" t="s">
        <v>30</v>
      </c>
      <c r="F94" s="289" t="s">
        <v>95</v>
      </c>
      <c r="H94" s="189"/>
      <c r="I94" s="192"/>
      <c r="J94" s="193"/>
      <c r="K94" s="158"/>
      <c r="L94" s="194"/>
      <c r="M94" s="192"/>
      <c r="N94" s="192"/>
      <c r="O94" s="192"/>
      <c r="P94" s="190"/>
      <c r="Q94" s="190"/>
      <c r="R94" s="191"/>
      <c r="S94" s="195"/>
    </row>
    <row r="95" spans="1:19" ht="20.25" customHeight="1" x14ac:dyDescent="0.15">
      <c r="A95" s="334"/>
      <c r="B95" s="336"/>
      <c r="C95" s="338"/>
      <c r="D95" s="288" t="s">
        <v>38</v>
      </c>
      <c r="E95" s="288" t="s">
        <v>31</v>
      </c>
      <c r="F95" s="289" t="s">
        <v>39</v>
      </c>
      <c r="H95" s="189"/>
      <c r="I95" s="192"/>
      <c r="J95" s="193"/>
      <c r="K95" s="158"/>
      <c r="L95" s="194"/>
      <c r="M95" s="192"/>
      <c r="N95" s="192"/>
      <c r="O95" s="192"/>
      <c r="P95" s="190"/>
      <c r="Q95" s="190"/>
      <c r="R95" s="191"/>
      <c r="S95" s="195"/>
    </row>
    <row r="96" spans="1:19" ht="20.25" customHeight="1" x14ac:dyDescent="0.15">
      <c r="A96" s="334"/>
      <c r="B96" s="339">
        <v>44316</v>
      </c>
      <c r="C96" s="340" t="s">
        <v>344</v>
      </c>
      <c r="D96" s="342">
        <v>6300000</v>
      </c>
      <c r="E96" s="342">
        <v>5850000</v>
      </c>
      <c r="F96" s="344">
        <v>0.9285714285714286</v>
      </c>
      <c r="H96" s="189"/>
      <c r="I96" s="192"/>
      <c r="J96" s="193"/>
      <c r="K96" s="158"/>
      <c r="L96" s="194"/>
      <c r="M96" s="192"/>
      <c r="N96" s="192"/>
      <c r="O96" s="192"/>
      <c r="P96" s="190"/>
      <c r="Q96" s="190"/>
      <c r="R96" s="191"/>
      <c r="S96" s="195"/>
    </row>
    <row r="97" spans="1:19" ht="20.25" customHeight="1" x14ac:dyDescent="0.15">
      <c r="A97" s="335"/>
      <c r="B97" s="339"/>
      <c r="C97" s="341"/>
      <c r="D97" s="343"/>
      <c r="E97" s="343"/>
      <c r="F97" s="344"/>
      <c r="H97" s="189"/>
      <c r="I97" s="192"/>
      <c r="J97" s="193"/>
      <c r="K97" s="158"/>
      <c r="L97" s="194"/>
      <c r="M97" s="192"/>
      <c r="N97" s="192"/>
      <c r="O97" s="192"/>
      <c r="P97" s="190"/>
      <c r="Q97" s="190"/>
      <c r="R97" s="191"/>
      <c r="S97" s="195"/>
    </row>
    <row r="98" spans="1:19" ht="20.25" customHeight="1" x14ac:dyDescent="0.15">
      <c r="A98" s="318" t="s">
        <v>32</v>
      </c>
      <c r="B98" s="290" t="s">
        <v>33</v>
      </c>
      <c r="C98" s="290" t="s">
        <v>42</v>
      </c>
      <c r="D98" s="320" t="s">
        <v>34</v>
      </c>
      <c r="E98" s="320"/>
      <c r="F98" s="321"/>
      <c r="H98" s="189"/>
      <c r="I98" s="192"/>
      <c r="J98" s="193"/>
      <c r="K98" s="158"/>
      <c r="L98" s="194"/>
      <c r="M98" s="192"/>
      <c r="N98" s="192"/>
      <c r="O98" s="192"/>
      <c r="P98" s="190"/>
      <c r="Q98" s="190"/>
      <c r="R98" s="191"/>
      <c r="S98" s="195"/>
    </row>
    <row r="99" spans="1:19" ht="20.25" customHeight="1" x14ac:dyDescent="0.15">
      <c r="A99" s="319"/>
      <c r="B99" s="9" t="s">
        <v>221</v>
      </c>
      <c r="C99" s="9" t="s">
        <v>229</v>
      </c>
      <c r="D99" s="322" t="s">
        <v>345</v>
      </c>
      <c r="E99" s="323"/>
      <c r="F99" s="324"/>
      <c r="H99" s="189"/>
      <c r="I99" s="192"/>
      <c r="J99" s="193"/>
      <c r="K99" s="158"/>
      <c r="L99" s="194"/>
      <c r="M99" s="192"/>
      <c r="N99" s="192"/>
      <c r="O99" s="192"/>
      <c r="P99" s="190"/>
      <c r="Q99" s="190"/>
      <c r="R99" s="191"/>
      <c r="S99" s="195"/>
    </row>
    <row r="100" spans="1:19" ht="20.25" customHeight="1" x14ac:dyDescent="0.15">
      <c r="A100" s="88" t="s">
        <v>41</v>
      </c>
      <c r="B100" s="325" t="s">
        <v>173</v>
      </c>
      <c r="C100" s="326"/>
      <c r="D100" s="327"/>
      <c r="E100" s="327"/>
      <c r="F100" s="328"/>
      <c r="H100" s="189"/>
      <c r="I100" s="192"/>
      <c r="J100" s="193"/>
      <c r="K100" s="158"/>
      <c r="L100" s="194"/>
      <c r="M100" s="192"/>
      <c r="N100" s="192"/>
      <c r="O100" s="192"/>
      <c r="P100" s="190"/>
      <c r="Q100" s="190"/>
      <c r="R100" s="191"/>
      <c r="S100" s="195"/>
    </row>
    <row r="101" spans="1:19" ht="20.25" customHeight="1" x14ac:dyDescent="0.15">
      <c r="A101" s="88" t="s">
        <v>40</v>
      </c>
      <c r="B101" s="329" t="s">
        <v>373</v>
      </c>
      <c r="C101" s="327"/>
      <c r="D101" s="327"/>
      <c r="E101" s="327"/>
      <c r="F101" s="328"/>
      <c r="H101" s="189"/>
      <c r="I101" s="192"/>
      <c r="J101" s="193"/>
      <c r="K101" s="158"/>
      <c r="L101" s="194"/>
      <c r="M101" s="192"/>
      <c r="N101" s="192"/>
      <c r="O101" s="192"/>
      <c r="P101" s="190"/>
      <c r="Q101" s="190"/>
      <c r="R101" s="191"/>
      <c r="S101" s="195"/>
    </row>
    <row r="102" spans="1:19" ht="20.25" customHeight="1" thickBot="1" x14ac:dyDescent="0.2">
      <c r="A102" s="81" t="s">
        <v>35</v>
      </c>
      <c r="B102" s="316"/>
      <c r="C102" s="316"/>
      <c r="D102" s="316"/>
      <c r="E102" s="316"/>
      <c r="F102" s="317"/>
      <c r="H102" s="196"/>
      <c r="I102" s="199"/>
      <c r="J102" s="200"/>
      <c r="K102" s="159"/>
      <c r="L102" s="201"/>
      <c r="M102" s="199"/>
      <c r="N102" s="199"/>
      <c r="O102" s="199"/>
      <c r="P102" s="197"/>
      <c r="Q102" s="197"/>
      <c r="R102" s="198"/>
      <c r="S102" s="202"/>
    </row>
    <row r="103" spans="1:19" ht="20.25" customHeight="1" thickTop="1" x14ac:dyDescent="0.15"/>
  </sheetData>
  <mergeCells count="150"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70:F70"/>
    <mergeCell ref="B71:F71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2:F12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D8:F8"/>
    <mergeCell ref="D9:F9"/>
    <mergeCell ref="B10:F10"/>
    <mergeCell ref="B11:F11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62:F62"/>
    <mergeCell ref="A58:A59"/>
    <mergeCell ref="D58:F58"/>
    <mergeCell ref="D59:F59"/>
    <mergeCell ref="B60:F60"/>
    <mergeCell ref="B61:F61"/>
    <mergeCell ref="A68:A69"/>
    <mergeCell ref="D68:F68"/>
    <mergeCell ref="D69:F69"/>
  </mergeCells>
  <phoneticPr fontId="3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2021-05-07T02:56:19Z</dcterms:modified>
</cp:coreProperties>
</file>