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2. 1월 계약정보공개(2022.1.5.)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externalReferences>
    <externalReference r:id="rId11"/>
  </externalReference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K134" i="6" l="1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54" i="6"/>
  <c r="K155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08" i="6"/>
  <c r="F96" i="6"/>
  <c r="G74" i="6"/>
  <c r="F36" i="6"/>
  <c r="F29" i="6"/>
  <c r="F22" i="6"/>
  <c r="F18" i="6"/>
  <c r="F17" i="6"/>
  <c r="F16" i="6"/>
  <c r="F12" i="6"/>
  <c r="F11" i="6"/>
  <c r="F10" i="6"/>
  <c r="F9" i="6"/>
  <c r="P13" i="4" l="1"/>
  <c r="H13" i="4"/>
  <c r="M13" i="4" s="1"/>
  <c r="P12" i="4"/>
  <c r="H12" i="4"/>
  <c r="M12" i="4" s="1"/>
  <c r="P11" i="4"/>
  <c r="H11" i="4"/>
  <c r="M11" i="4" s="1"/>
  <c r="P10" i="4"/>
  <c r="H10" i="4"/>
  <c r="M10" i="4" s="1"/>
  <c r="P9" i="4"/>
  <c r="H9" i="4"/>
  <c r="M9" i="4" s="1"/>
  <c r="P8" i="4"/>
  <c r="H8" i="4"/>
  <c r="M8" i="4" s="1"/>
  <c r="P7" i="4"/>
  <c r="H7" i="4"/>
  <c r="M7" i="4" s="1"/>
  <c r="P6" i="4"/>
  <c r="H6" i="4"/>
  <c r="M6" i="4" s="1"/>
  <c r="P5" i="4"/>
  <c r="M5" i="4"/>
  <c r="P4" i="4"/>
  <c r="M4" i="4"/>
  <c r="M24" i="4"/>
  <c r="P24" i="4"/>
  <c r="I4" i="19"/>
  <c r="H101" i="6" l="1"/>
  <c r="K101" i="6" s="1"/>
  <c r="H102" i="6"/>
  <c r="H103" i="6"/>
  <c r="H104" i="6"/>
  <c r="H106" i="6"/>
  <c r="H107" i="6"/>
  <c r="K107" i="6" s="1"/>
  <c r="H109" i="6"/>
  <c r="H110" i="6"/>
  <c r="K110" i="6" s="1"/>
  <c r="H111" i="6"/>
  <c r="K111" i="6" s="1"/>
  <c r="H112" i="6"/>
  <c r="H113" i="6"/>
  <c r="H114" i="6"/>
  <c r="K114" i="6" s="1"/>
  <c r="H115" i="6"/>
  <c r="K115" i="6" s="1"/>
  <c r="H116" i="6"/>
  <c r="K116" i="6" s="1"/>
  <c r="H117" i="6"/>
  <c r="H118" i="6"/>
  <c r="K118" i="6" s="1"/>
  <c r="H119" i="6"/>
  <c r="K119" i="6" s="1"/>
  <c r="M22" i="6" l="1"/>
  <c r="M18" i="6"/>
  <c r="F71" i="6"/>
  <c r="F61" i="6"/>
  <c r="F15" i="6"/>
  <c r="F13" i="6"/>
  <c r="F8" i="6"/>
  <c r="F7" i="6"/>
  <c r="F5" i="6"/>
  <c r="F4" i="6"/>
  <c r="H91" i="6" l="1"/>
  <c r="K91" i="6" s="1"/>
  <c r="H92" i="6"/>
  <c r="K92" i="6" s="1"/>
  <c r="H93" i="6"/>
  <c r="K93" i="6" s="1"/>
  <c r="H94" i="6"/>
  <c r="K94" i="6" s="1"/>
  <c r="H95" i="6"/>
  <c r="K95" i="6" s="1"/>
  <c r="H96" i="6"/>
  <c r="K96" i="6" s="1"/>
  <c r="H97" i="6"/>
  <c r="K97" i="6" s="1"/>
  <c r="H98" i="6"/>
  <c r="K98" i="6" s="1"/>
  <c r="H99" i="6"/>
  <c r="K99" i="6" s="1"/>
  <c r="H100" i="6"/>
  <c r="K100" i="6" s="1"/>
  <c r="F74" i="6"/>
  <c r="F34" i="6" l="1"/>
  <c r="F25" i="6" l="1"/>
  <c r="H81" i="6"/>
  <c r="K81" i="6" s="1"/>
  <c r="H82" i="6"/>
  <c r="K82" i="6" s="1"/>
  <c r="H83" i="6"/>
  <c r="K83" i="6" s="1"/>
  <c r="H84" i="6"/>
  <c r="K84" i="6" s="1"/>
  <c r="H85" i="6"/>
  <c r="K85" i="6" s="1"/>
  <c r="H86" i="6"/>
  <c r="K86" i="6" s="1"/>
  <c r="H87" i="6"/>
  <c r="K87" i="6" s="1"/>
  <c r="H88" i="6"/>
  <c r="K88" i="6" s="1"/>
  <c r="H89" i="6"/>
  <c r="K89" i="6" s="1"/>
  <c r="H90" i="6"/>
  <c r="K90" i="6" s="1"/>
  <c r="G25" i="6"/>
  <c r="F6" i="6"/>
  <c r="H79" i="6" l="1"/>
  <c r="K79" i="6" s="1"/>
  <c r="H78" i="6"/>
  <c r="K78" i="6" s="1"/>
  <c r="H77" i="6"/>
  <c r="K77" i="6" s="1"/>
  <c r="H76" i="6"/>
  <c r="K76" i="6" s="1"/>
  <c r="H75" i="6"/>
  <c r="K75" i="6" s="1"/>
  <c r="H74" i="6"/>
  <c r="K74" i="6" s="1"/>
  <c r="H67" i="6" l="1"/>
  <c r="H68" i="6"/>
  <c r="K68" i="6" s="1"/>
  <c r="H69" i="6"/>
  <c r="K69" i="6" s="1"/>
  <c r="H70" i="6"/>
  <c r="K70" i="6" s="1"/>
  <c r="H71" i="6"/>
  <c r="K71" i="6" s="1"/>
  <c r="H72" i="6"/>
  <c r="K72" i="6" s="1"/>
  <c r="H73" i="6"/>
  <c r="K73" i="6" s="1"/>
  <c r="H62" i="6" l="1"/>
  <c r="K62" i="6" s="1"/>
  <c r="H63" i="6"/>
  <c r="K63" i="6" s="1"/>
  <c r="H64" i="6"/>
  <c r="K64" i="6" s="1"/>
  <c r="H65" i="6"/>
  <c r="K65" i="6" s="1"/>
  <c r="H66" i="6"/>
  <c r="K66" i="6" s="1"/>
  <c r="K67" i="6"/>
  <c r="H80" i="6"/>
  <c r="K80" i="6" s="1"/>
  <c r="C62" i="5" l="1"/>
  <c r="B62" i="5"/>
  <c r="H51" i="6" l="1"/>
  <c r="K51" i="6" s="1"/>
  <c r="H52" i="6"/>
  <c r="K52" i="6" s="1"/>
  <c r="H53" i="6"/>
  <c r="K53" i="6" s="1"/>
  <c r="H54" i="6"/>
  <c r="K54" i="6" s="1"/>
  <c r="H55" i="6"/>
  <c r="K55" i="6" s="1"/>
  <c r="H56" i="6"/>
  <c r="K56" i="6" s="1"/>
  <c r="H57" i="6"/>
  <c r="K57" i="6" s="1"/>
  <c r="H58" i="6"/>
  <c r="K58" i="6" s="1"/>
  <c r="H59" i="6"/>
  <c r="K59" i="6" s="1"/>
  <c r="H60" i="6"/>
  <c r="K60" i="6" s="1"/>
  <c r="H61" i="6"/>
  <c r="K61" i="6" s="1"/>
  <c r="H45" i="6" l="1"/>
  <c r="K45" i="6" s="1"/>
  <c r="H50" i="6" l="1"/>
  <c r="K50" i="6" s="1"/>
  <c r="H42" i="6"/>
  <c r="K42" i="6" s="1"/>
  <c r="H43" i="6"/>
  <c r="K43" i="6" s="1"/>
  <c r="H44" i="6"/>
  <c r="K44" i="6" s="1"/>
  <c r="H46" i="6"/>
  <c r="K46" i="6" s="1"/>
  <c r="H47" i="6"/>
  <c r="K47" i="6" s="1"/>
  <c r="H48" i="6"/>
  <c r="K48" i="6" s="1"/>
  <c r="H49" i="6"/>
  <c r="K49" i="6" s="1"/>
  <c r="E40" i="6"/>
  <c r="E38" i="6"/>
  <c r="E39" i="6"/>
  <c r="H29" i="6" l="1"/>
  <c r="K29" i="6" s="1"/>
  <c r="H30" i="6"/>
  <c r="K30" i="6" s="1"/>
  <c r="H31" i="6"/>
  <c r="K31" i="6" s="1"/>
  <c r="H27" i="6"/>
  <c r="K27" i="6" s="1"/>
  <c r="H32" i="6"/>
  <c r="K32" i="6" s="1"/>
  <c r="H33" i="6"/>
  <c r="K33" i="6" s="1"/>
  <c r="H34" i="6"/>
  <c r="K34" i="6" s="1"/>
  <c r="H35" i="6"/>
  <c r="K35" i="6" s="1"/>
  <c r="H36" i="6"/>
  <c r="K36" i="6" s="1"/>
  <c r="H37" i="6"/>
  <c r="K37" i="6" s="1"/>
  <c r="H38" i="6"/>
  <c r="K38" i="6" s="1"/>
  <c r="H39" i="6"/>
  <c r="K39" i="6" s="1"/>
  <c r="H40" i="6"/>
  <c r="K40" i="6" s="1"/>
  <c r="H41" i="6"/>
  <c r="K41" i="6" s="1"/>
  <c r="H25" i="6" l="1"/>
  <c r="K25" i="6" s="1"/>
  <c r="H24" i="6"/>
  <c r="K24" i="6" s="1"/>
  <c r="H23" i="6"/>
  <c r="K23" i="6" s="1"/>
  <c r="H22" i="6"/>
  <c r="K22" i="6" s="1"/>
  <c r="H21" i="6"/>
  <c r="K21" i="6" s="1"/>
  <c r="H20" i="6"/>
  <c r="K20" i="6" s="1"/>
  <c r="H19" i="6"/>
  <c r="K19" i="6" s="1"/>
  <c r="H18" i="6" l="1"/>
  <c r="K18" i="6" s="1"/>
  <c r="H17" i="6"/>
  <c r="K17" i="6" s="1"/>
  <c r="H28" i="6" l="1"/>
  <c r="K28" i="6" s="1"/>
  <c r="H16" i="6"/>
  <c r="K16" i="6" s="1"/>
  <c r="H15" i="6"/>
  <c r="K15" i="6" s="1"/>
  <c r="H14" i="6"/>
  <c r="K14" i="6" s="1"/>
  <c r="H4" i="6"/>
  <c r="K4" i="6" s="1"/>
  <c r="H5" i="6"/>
  <c r="K5" i="6" s="1"/>
  <c r="H6" i="6"/>
  <c r="K6" i="6" s="1"/>
  <c r="H7" i="6"/>
  <c r="K7" i="6" s="1"/>
  <c r="H8" i="6"/>
  <c r="K8" i="6" s="1"/>
  <c r="H9" i="6"/>
  <c r="K9" i="6" s="1"/>
  <c r="H10" i="6"/>
  <c r="K10" i="6" s="1"/>
  <c r="H11" i="6"/>
  <c r="K11" i="6" s="1"/>
  <c r="H12" i="6"/>
  <c r="K12" i="6" s="1"/>
  <c r="H13" i="6"/>
  <c r="K13" i="6" s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SNYOUTH</author>
  </authors>
  <commentList>
    <comment ref="J96" authorId="0" shapeId="0">
      <text>
        <r>
          <rPr>
            <sz val="9"/>
            <color indexed="81"/>
            <rFont val="Tahoma"/>
            <family val="2"/>
          </rPr>
          <t xml:space="preserve">
  2022. 10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준공</t>
        </r>
      </text>
    </comment>
  </commentList>
</comments>
</file>

<file path=xl/sharedStrings.xml><?xml version="1.0" encoding="utf-8"?>
<sst xmlns="http://schemas.openxmlformats.org/spreadsheetml/2006/main" count="3699" uniqueCount="759">
  <si>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</si>
  <si>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</si>
  <si>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</si>
  <si>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</si>
  <si>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</si>
  <si>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</si>
  <si>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</si>
  <si>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</si>
  <si>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</si>
  <si>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</si>
  <si>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</si>
  <si>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</si>
  <si>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</si>
  <si>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</si>
  <si>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</si>
  <si>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</si>
  <si>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</si>
  <si>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</si>
  <si>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</si>
  <si>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</si>
  <si>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</si>
  <si>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</si>
  <si>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</si>
  <si>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</si>
  <si>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</si>
  <si>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</si>
  <si>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</si>
  <si>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</si>
  <si>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</si>
  <si>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</si>
  <si>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</si>
  <si>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</si>
  <si>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</si>
  <si>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</si>
  <si>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</si>
  <si>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</si>
  <si>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</si>
  <si>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</si>
  <si>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</si>
  <si>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</si>
  <si>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</si>
  <si>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</si>
  <si>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</si>
  <si>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</si>
  <si>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</si>
  <si>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</si>
  <si>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</si>
  <si>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</si>
  <si>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</si>
  <si>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</si>
  <si>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</si>
  <si>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</si>
  <si>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</si>
  <si>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</si>
  <si>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</si>
  <si>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</si>
  <si>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</si>
  <si>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</si>
  <si>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</si>
  <si>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</si>
  <si>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</si>
  <si>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</si>
  <si>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</si>
  <si>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</si>
  <si>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</si>
  <si>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</si>
  <si>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</si>
  <si>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</si>
  <si>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</si>
  <si>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</si>
  <si>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</si>
  <si>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</si>
  <si>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</si>
  <si>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</si>
  <si>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</si>
  <si>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</si>
  <si>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</si>
  <si>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</si>
  <si>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</si>
  <si>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</si>
  <si>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</si>
  <si>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</si>
  <si>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</si>
  <si>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</si>
  <si>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</si>
  <si>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</si>
  <si>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</si>
  <si>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</si>
  <si>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</si>
  <si>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</si>
  <si>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</si>
  <si>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</si>
  <si>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</si>
  <si>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</si>
  <si>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</si>
  <si>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</si>
  <si>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</si>
  <si>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언론 보도자료 분석 위탁용역</t>
  </si>
  <si>
    <t>계약방법</t>
    <phoneticPr fontId="2" type="noConversion"/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</si>
  <si>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</si>
  <si>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</si>
  <si>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</si>
  <si>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</si>
  <si>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</si>
  <si>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</si>
  <si>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</si>
  <si>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</si>
  <si>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</si>
  <si>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</si>
  <si>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</si>
  <si>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</si>
  <si>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</si>
  <si>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</si>
  <si>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</si>
  <si>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</si>
  <si>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</si>
  <si>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</si>
  <si>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</si>
  <si>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</si>
  <si>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</si>
  <si>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</si>
  <si>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</si>
  <si>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</si>
  <si>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</si>
  <si>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</si>
  <si>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휴대용 영상편집기 구입</t>
  </si>
  <si>
    <t>동영상 카메라 구입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</si>
  <si>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</si>
  <si>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</si>
  <si>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</si>
  <si>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</si>
  <si>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</si>
  <si>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</si>
  <si>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</si>
  <si>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</si>
  <si>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</si>
  <si>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</si>
  <si>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</si>
  <si>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</si>
  <si>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</si>
  <si>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</si>
  <si>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</si>
  <si>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</si>
  <si>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</si>
  <si>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</si>
  <si>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</si>
  <si>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</si>
  <si>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</si>
  <si>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</si>
  <si>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</si>
  <si>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</si>
  <si>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</si>
  <si>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</si>
  <si>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</si>
  <si>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</si>
  <si>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</si>
  <si>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</si>
  <si>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t>서울지방조달청</t>
  </si>
  <si>
    <t>2020년 성남시청소년재단 연차보고서 제작</t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</si>
  <si>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</si>
  <si>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</si>
  <si>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</si>
  <si>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</si>
  <si>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</si>
  <si>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</si>
  <si>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</si>
  <si>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</si>
  <si>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</si>
  <si>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</si>
  <si>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</si>
  <si>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</si>
  <si>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</si>
  <si>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</si>
  <si>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</si>
  <si>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</si>
  <si>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</si>
  <si>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</si>
  <si>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</si>
  <si>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</si>
  <si>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</si>
  <si>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</si>
  <si>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</si>
  <si>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</si>
  <si>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</si>
  <si>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</si>
  <si>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</si>
  <si>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</si>
  <si>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</si>
  <si>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</si>
  <si>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</si>
  <si>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</si>
  <si>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</si>
  <si>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</si>
  <si>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</si>
  <si>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</si>
  <si>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</si>
  <si>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</si>
  <si>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</si>
  <si>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</si>
  <si>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</si>
  <si>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</si>
  <si>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</si>
  <si>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</si>
  <si>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</si>
  <si>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직원채용 위탁 용역(변경계약)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</si>
  <si>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</si>
  <si>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노동인권 박람회 알쓸신동 가로등 현수막 제작</t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</si>
  <si>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</si>
  <si>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</si>
  <si>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</si>
  <si>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그래픽 편집 프로그램 구입</t>
  </si>
  <si>
    <t>포스트코로나 시대의 성남시 청소년서비스 수요분석과 대응전략 수립 연구</t>
  </si>
  <si>
    <t>2020년도 세입세출 결산 설명자료 및 결산 승인안 요약서 제작</t>
  </si>
  <si>
    <t>2021년도 제3회 추가경정예산(안) 제작</t>
  </si>
  <si>
    <t>재단 임직원 단체보장보험 가입</t>
  </si>
  <si>
    <t>온라인 노동인권 박람회 알쓸신동 홍보영상 제작</t>
  </si>
  <si>
    <t>2021년『성남청년 프리인턴십』교육과정 전문운영</t>
  </si>
  <si>
    <t>Working-Paper(2021-2호, 성남시 청소년정책을 위한 기초조사 보고)제작</t>
  </si>
  <si>
    <t>재단 홍보 기념품 제작비 지급</t>
  </si>
  <si>
    <t>재해복구 시스템 구성용 인터넷망 사용(1차)</t>
  </si>
  <si>
    <t>한국청소년정책연구원</t>
  </si>
  <si>
    <t>㈜케이비손해보험</t>
  </si>
  <si>
    <t>커넥티움</t>
  </si>
  <si>
    <t>컬루런트㈜</t>
  </si>
  <si>
    <t>신화인쇄</t>
  </si>
  <si>
    <t>순환보호작업장</t>
  </si>
  <si>
    <t>2022.05.31.</t>
  </si>
  <si>
    <t>준공</t>
    <phoneticPr fontId="2" type="noConversion"/>
  </si>
  <si>
    <t>준공</t>
    <phoneticPr fontId="2" type="noConversion"/>
  </si>
  <si>
    <t>준공</t>
    <phoneticPr fontId="2" type="noConversion"/>
  </si>
  <si>
    <t>2021.04.02.
2021.06.02.</t>
    <phoneticPr fontId="2" type="noConversion"/>
  </si>
  <si>
    <t>분기별</t>
    <phoneticPr fontId="2" type="noConversion"/>
  </si>
  <si>
    <t>정보시스템 통합유지관리 용역</t>
  </si>
  <si>
    <t>준공</t>
    <phoneticPr fontId="2" type="noConversion"/>
  </si>
  <si>
    <t>재단 홍보 쇼핑백 제작</t>
  </si>
  <si>
    <t>사회복지법인 가나안복지재단 가나안근로복지관</t>
  </si>
  <si>
    <t>2021.06.03.</t>
    <phoneticPr fontId="2" type="noConversion"/>
  </si>
  <si>
    <t>준공</t>
    <phoneticPr fontId="2" type="noConversion"/>
  </si>
  <si>
    <t>준공</t>
    <phoneticPr fontId="2" type="noConversion"/>
  </si>
  <si>
    <t>복사용지 구입</t>
  </si>
  <si>
    <t>그룹웨어 사용자 라이선스 구입</t>
  </si>
  <si>
    <t>회계실무 교육 운영 위탁용역</t>
  </si>
  <si>
    <t>㈜더존에듀캠</t>
  </si>
  <si>
    <t>완료</t>
    <phoneticPr fontId="2" type="noConversion"/>
  </si>
  <si>
    <t>청소년 온라인 활동 디지털 플랫폼 구축</t>
  </si>
  <si>
    <t>참여단「청년 속마음 공감포럼」영상제작</t>
  </si>
  <si>
    <t>노트북 임차</t>
  </si>
  <si>
    <t>『성남청년 프리인턴십』집단심층면접조사 연구용역</t>
  </si>
  <si>
    <t>노트북 컴퓨터 구입</t>
  </si>
  <si>
    <t>㈜혁산정보시스템</t>
  </si>
  <si>
    <t>고리 미디어</t>
  </si>
  <si>
    <t>플러스정보통신</t>
  </si>
  <si>
    <t>준공</t>
    <phoneticPr fontId="2" type="noConversion"/>
  </si>
  <si>
    <t>사업지원본부</t>
  </si>
  <si>
    <t>사업지원본부</t>
    <phoneticPr fontId="2" type="noConversion"/>
  </si>
  <si>
    <t>(사)대한산업안전협회 안전교육본부</t>
  </si>
  <si>
    <t>2021.06.25.</t>
    <phoneticPr fontId="2" type="noConversion"/>
  </si>
  <si>
    <t>2021.07.07.</t>
    <phoneticPr fontId="2" type="noConversion"/>
  </si>
  <si>
    <t>2021.07.07.</t>
    <phoneticPr fontId="2" type="noConversion"/>
  </si>
  <si>
    <t>2021.07.16.</t>
    <phoneticPr fontId="2" type="noConversion"/>
  </si>
  <si>
    <t>2021.07.16.</t>
    <phoneticPr fontId="2" type="noConversion"/>
  </si>
  <si>
    <t>2021.07.21.</t>
    <phoneticPr fontId="2" type="noConversion"/>
  </si>
  <si>
    <t>준공</t>
    <phoneticPr fontId="2" type="noConversion"/>
  </si>
  <si>
    <t>준공</t>
    <phoneticPr fontId="2" type="noConversion"/>
  </si>
  <si>
    <t>사업지원본부</t>
    <phoneticPr fontId="2" type="noConversion"/>
  </si>
  <si>
    <t>사업지원본부</t>
    <phoneticPr fontId="2" type="noConversion"/>
  </si>
  <si>
    <t>2021.07.20.</t>
    <phoneticPr fontId="2" type="noConversion"/>
  </si>
  <si>
    <t>2021.07.29.</t>
    <phoneticPr fontId="2" type="noConversion"/>
  </si>
  <si>
    <t>해당없음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</si>
  <si>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</si>
  <si>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청년정책팀</t>
  </si>
  <si>
    <t>수의</t>
  </si>
  <si>
    <t>청년교류팀</t>
  </si>
  <si>
    <t>지방계약법 시행령 제25조제1항제5호</t>
  </si>
  <si>
    <t>「성남청년 프리인턴십」팀별 프로젝트 결과영상 제작</t>
  </si>
  <si>
    <t>제33회 채용 위탁 용역</t>
  </si>
  <si>
    <t>2021 성남청소년·청년포럼「남녀갈등」편 영상편집</t>
  </si>
  <si>
    <t>성남청소년균형동반협의체 홍보영상 제작</t>
  </si>
  <si>
    <t>순번대기 솔루션 구입</t>
  </si>
  <si>
    <t>네브(NEVV)</t>
  </si>
  <si>
    <t>미디어랩 도어</t>
  </si>
  <si>
    <t>그랩 스튜디오</t>
  </si>
  <si>
    <t>준공</t>
    <phoneticPr fontId="2" type="noConversion"/>
  </si>
  <si>
    <t>2022.1월 예정</t>
    <phoneticPr fontId="2" type="noConversion"/>
  </si>
  <si>
    <t>노트북 임차(변경계약)</t>
    <phoneticPr fontId="2" type="noConversion"/>
  </si>
  <si>
    <t>2021.08.31.</t>
    <phoneticPr fontId="2" type="noConversion"/>
  </si>
  <si>
    <t>매월</t>
    <phoneticPr fontId="2" type="noConversion"/>
  </si>
  <si>
    <t>기획조정팀</t>
  </si>
  <si>
    <t>대외협력팀</t>
  </si>
  <si>
    <t>중원청소년수련관</t>
  </si>
  <si>
    <t>준공</t>
    <phoneticPr fontId="2" type="noConversion"/>
  </si>
  <si>
    <t>준공</t>
    <phoneticPr fontId="2" type="noConversion"/>
  </si>
  <si>
    <t>준공</t>
    <phoneticPr fontId="2" type="noConversion"/>
  </si>
  <si>
    <t>「청년 타운홀 미팅」회의시스템 구현 및 영상제작</t>
  </si>
  <si>
    <t>뉴미디어 활용 실무교육 운영 위탁</t>
  </si>
  <si>
    <t>2021년도 제4회 추가경정예산(안) 설명자료 및 제267회 임시회 행정사무처리상황 제작</t>
  </si>
  <si>
    <t>홍보물 제작</t>
  </si>
  <si>
    <t>2021. 청소년-청년지원CSR 영상 제작</t>
  </si>
  <si>
    <t>순번대기 솔루션 API 적용</t>
  </si>
  <si>
    <t>시설관리 담당자 보수교육 위탁운영</t>
  </si>
  <si>
    <t>2021년 온라인패널조사 2차 조사 응답자 리워드 캠페인</t>
  </si>
  <si>
    <t>2021년 추석맞이 직원 격려품 구입</t>
  </si>
  <si>
    <t>2021년 9월 청년정책실 온라인중계 및 영상제작</t>
  </si>
  <si>
    <t>성남청소년균형동반협의체 위드밸런스 온라인 자원맵 추가개발 위탁용역</t>
  </si>
  <si>
    <t>2022. 5월 예정</t>
    <phoneticPr fontId="2" type="noConversion"/>
  </si>
  <si>
    <t>기업홍보연구원</t>
  </si>
  <si>
    <t>보람기획</t>
  </si>
  <si>
    <t>완다몰</t>
  </si>
  <si>
    <t>필로소피</t>
  </si>
  <si>
    <t>㈜인프라원</t>
  </si>
  <si>
    <t>한국폴리텍Ⅰ대학 산학렵력단 성남지소</t>
  </si>
  <si>
    <t>㈜얼리슬로스</t>
  </si>
  <si>
    <t>담다</t>
  </si>
  <si>
    <t>플로우 프로덕션</t>
  </si>
  <si>
    <t>12월 확인</t>
  </si>
  <si>
    <t>준공</t>
    <phoneticPr fontId="2" type="noConversion"/>
  </si>
  <si>
    <t>준공</t>
    <phoneticPr fontId="2" type="noConversion"/>
  </si>
  <si>
    <t>2021.09.17.</t>
    <phoneticPr fontId="2" type="noConversion"/>
  </si>
  <si>
    <t>2021.09.16.</t>
    <phoneticPr fontId="2" type="noConversion"/>
  </si>
  <si>
    <t>2021.09.03.</t>
    <phoneticPr fontId="2" type="noConversion"/>
  </si>
  <si>
    <t>2021.09.10.</t>
    <phoneticPr fontId="2" type="noConversion"/>
  </si>
  <si>
    <t>(2021.09.30.)</t>
    <phoneticPr fontId="2" type="noConversion"/>
  </si>
  <si>
    <t>완료</t>
    <phoneticPr fontId="2" type="noConversion"/>
  </si>
  <si>
    <t>경영지원팀</t>
  </si>
  <si>
    <t>경영지원팀 전혜진</t>
  </si>
  <si>
    <t>-이하빈칸-</t>
  </si>
  <si>
    <t>준공</t>
    <phoneticPr fontId="2" type="noConversion"/>
  </si>
  <si>
    <r>
      <t>2021.09.30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</si>
  <si>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준공</t>
    <phoneticPr fontId="2" type="noConversion"/>
  </si>
  <si>
    <t xml:space="preserve">감사실 </t>
  </si>
  <si>
    <t>전략경영본부</t>
    <phoneticPr fontId="2" type="noConversion"/>
  </si>
  <si>
    <t>사업지원본부</t>
    <phoneticPr fontId="2" type="noConversion"/>
  </si>
  <si>
    <t>성남청소년균형동반협의체 위드밸런스 온라인 SNS 홍보위탁</t>
  </si>
  <si>
    <t>은행동청소년문화의집 긴급 특고압 설비(변압기) 교체공사</t>
  </si>
  <si>
    <t>안전관리시스템 구축에 따른 중점관리 대상 점검 실시</t>
  </si>
  <si>
    <t>전략경영본부 업무용 전용차량 임차(대표이사)</t>
  </si>
  <si>
    <t>2021. 성남청년 갭이어 전문운영 용역</t>
  </si>
  <si>
    <t>청년참여단「청년참여 콘텐츠 영상제작」</t>
  </si>
  <si>
    <t>개인정보 손해배상책임 보험 가입</t>
  </si>
  <si>
    <t>제268회 제2차 정례회 자료제작(추경,행감,본예산,사업계획서)</t>
  </si>
  <si>
    <t>㈜빅픽처팀</t>
  </si>
  <si>
    <t>㈜화랑전기</t>
  </si>
  <si>
    <t>㈜밀미</t>
  </si>
  <si>
    <t>하랑기획</t>
  </si>
  <si>
    <t>현대해상화재보험㈜</t>
  </si>
  <si>
    <t>2022.10.31.</t>
  </si>
  <si>
    <t>2022.10월 확인</t>
  </si>
  <si>
    <t>매월</t>
    <phoneticPr fontId="2" type="noConversion"/>
  </si>
  <si>
    <t>조달</t>
  </si>
  <si>
    <t>서울특별시 강남구 봉은사로129-1</t>
  </si>
  <si>
    <t>공사</t>
  </si>
  <si>
    <t>사업지원실</t>
  </si>
  <si>
    <t>지방계약법 시행령 제80조</t>
  </si>
  <si>
    <t>수의총액</t>
  </si>
  <si>
    <t>카카오 브랜드 이모티콘 제작</t>
  </si>
  <si>
    <t>업무용 수첩 제작</t>
  </si>
  <si>
    <t>전략경영본부 경영지원팀</t>
  </si>
  <si>
    <t>신상철</t>
  </si>
  <si>
    <t>031-729-9051</t>
  </si>
  <si>
    <t>전산용품 구입</t>
  </si>
  <si>
    <t>-</t>
  </si>
  <si>
    <t>2022년 업무용 복합기 임차</t>
  </si>
  <si>
    <t>2022년 실시간 통합 설문조사 플랫폼 서비스 신청</t>
  </si>
  <si>
    <t>2022년 웹 메일 호스팅 운영</t>
  </si>
  <si>
    <t>김지우</t>
  </si>
  <si>
    <t>031-729-9055</t>
  </si>
  <si>
    <t>박인경</t>
  </si>
  <si>
    <t>031-729-9064</t>
  </si>
  <si>
    <t>정자청소년수련관</t>
  </si>
  <si>
    <t>전문</t>
  </si>
  <si>
    <t>(임시)수정청소년수련관 실내 디자인 및 제작설치 공사</t>
  </si>
  <si>
    <t>분당서현청소년수련관</t>
  </si>
  <si>
    <t>분당정자청소년수련관</t>
  </si>
  <si>
    <t>분당판교청소년수련관</t>
  </si>
  <si>
    <t>분당야탑청소년수련관</t>
  </si>
  <si>
    <t>은행동청소년문화의집</t>
  </si>
  <si>
    <t>수의총액</t>
    <phoneticPr fontId="2" type="noConversion"/>
  </si>
  <si>
    <t>2021~2022년 『성남청년 프리인턴십』 교육과정 전문운영(차수계약)</t>
    <phoneticPr fontId="2" type="noConversion"/>
  </si>
  <si>
    <t>분당정자청소년수련관 청소년카페(쿠킹스튜디오) 조성 공사 견적제출 안내</t>
    <phoneticPr fontId="2" type="noConversion"/>
  </si>
  <si>
    <t>(임시)수정청소년수련관 실내 디자인 및 제작설치 공사</t>
    <phoneticPr fontId="2" type="noConversion"/>
  </si>
  <si>
    <t>전략경영본부</t>
    <phoneticPr fontId="2" type="noConversion"/>
  </si>
  <si>
    <t>(임시)수정청소년수련관 초·중등방과후아카데미 셔틀버스 임차용역 소액수의 견적서 제출(재공고)</t>
    <phoneticPr fontId="2" type="noConversion"/>
  </si>
  <si>
    <t>수의총액</t>
    <phoneticPr fontId="2" type="noConversion"/>
  </si>
  <si>
    <t>성남시</t>
    <phoneticPr fontId="2" type="noConversion"/>
  </si>
  <si>
    <t>식품즉석판매제조가공업 등</t>
    <phoneticPr fontId="2" type="noConversion"/>
  </si>
  <si>
    <t>유찰</t>
    <phoneticPr fontId="2" type="noConversion"/>
  </si>
  <si>
    <t>실내건축공사업</t>
    <phoneticPr fontId="2" type="noConversion"/>
  </si>
  <si>
    <t>플렉스코리아㈜</t>
    <phoneticPr fontId="2" type="noConversion"/>
  </si>
  <si>
    <t>여객자동차운송사업</t>
    <phoneticPr fontId="2" type="noConversion"/>
  </si>
  <si>
    <t>준공</t>
    <phoneticPr fontId="2" type="noConversion"/>
  </si>
  <si>
    <t>『성남청년 프리인턴십』2차 집단심층면접조사 연구용역</t>
  </si>
  <si>
    <t>모냐 캐릭터 탈인형 및 조형물 제작</t>
  </si>
  <si>
    <t>스마트칠판 구입</t>
  </si>
  <si>
    <t>재무회계, 결산 실무 전산 실습 운영</t>
  </si>
  <si>
    <t>재무회계, 결산 실무 이론교육 운영</t>
  </si>
  <si>
    <t>2021년 설문조사 및 응답리워드 지급</t>
  </si>
  <si>
    <t>2021년 재단홍보 영상제작 및 편집계약</t>
  </si>
  <si>
    <t>서버 라이선스 구입</t>
  </si>
  <si>
    <t>제35회 공무직 채용 위탁</t>
  </si>
  <si>
    <t>L4 스위치 구입</t>
  </si>
  <si>
    <t>디지털 회의 시스템 환경 조성 물품 구입(화상카메라)</t>
  </si>
  <si>
    <t>2021. 청소년-청년정책 홍보 굿즈 제작</t>
  </si>
  <si>
    <t>제4회  국제청소년전문가컨퍼런스in성남 행사 용역</t>
  </si>
  <si>
    <t>디지털 화상회의 시스템 환경조성 물품 구입</t>
  </si>
  <si>
    <t>생활체육 및 평생교육 사업지원을 위한 물품 구입(혈압계-탁자 및 의자포함)</t>
  </si>
  <si>
    <t>직무 공통역량 향상 교육 위탁 운영</t>
  </si>
  <si>
    <t>2021년 12월 포럼 운영</t>
  </si>
  <si>
    <t>㈜한국디씨엠</t>
  </si>
  <si>
    <t>㈜더존비즈온</t>
  </si>
  <si>
    <t>㈜더존에</t>
  </si>
  <si>
    <t>㈜이트리원</t>
  </si>
  <si>
    <t>㈜엑스퍼트컨설팅</t>
  </si>
  <si>
    <t>주식회사 미소아이티</t>
  </si>
  <si>
    <t>꿀레흐델리</t>
  </si>
  <si>
    <t>티앤이씨</t>
  </si>
  <si>
    <t>알서포트㈜</t>
  </si>
  <si>
    <t>한국표준협회</t>
  </si>
  <si>
    <t>인력개발팀</t>
  </si>
  <si>
    <t>2021.11.12.
2021.11.23.</t>
    <phoneticPr fontId="2" type="noConversion"/>
  </si>
  <si>
    <t>㈜주원공영</t>
  </si>
  <si>
    <t>이명엽</t>
  </si>
  <si>
    <t>이재원</t>
  </si>
  <si>
    <t>중원청소년수련관 인라인스케이트장(야외농구장) 바닥교체 및 환경조성 공사</t>
  </si>
  <si>
    <t>추정가격이 2억원 이하 전문공사(제25조제3항제1호)</t>
  </si>
  <si>
    <t>명진이엔씨㈜</t>
  </si>
  <si>
    <t>서울시 영등포구 영신로 220, 602, 603호</t>
  </si>
  <si>
    <t>김재욱</t>
  </si>
  <si>
    <t>분당정자청소년수련관 배영현</t>
  </si>
  <si>
    <t>청년교류팀 김보희</t>
  </si>
  <si>
    <t>인력개발팀 정현섭</t>
  </si>
  <si>
    <t>경영지원팀 박준희</t>
  </si>
  <si>
    <t>청년정책팀 박지윤</t>
  </si>
  <si>
    <t>대외협력팀 이성희</t>
  </si>
  <si>
    <t>-해당사항없음-</t>
    <phoneticPr fontId="2" type="noConversion"/>
  </si>
  <si>
    <t xml:space="preserve"> 2021년도 재무회계결산 감사 및 세무조정</t>
  </si>
  <si>
    <t xml:space="preserve"> 제36회 개방형임기직 채용 위탁 용역</t>
  </si>
  <si>
    <t xml:space="preserve"> 공무직 직무분석 자문컨설팅</t>
  </si>
  <si>
    <t xml:space="preserve"> 2022년 청소년방과후아카데미 위탁급식 </t>
  </si>
  <si>
    <t>제한단가</t>
  </si>
  <si>
    <t>전략경영본부 인력개발팀</t>
  </si>
  <si>
    <t>김다정</t>
  </si>
  <si>
    <t>031-729-9062</t>
  </si>
  <si>
    <t>임정민</t>
  </si>
  <si>
    <t>031-729-9539</t>
  </si>
  <si>
    <t xml:space="preserve"> 직원 휴게공간 조성 공사</t>
  </si>
  <si>
    <t>수의총액</t>
    <phoneticPr fontId="2" type="noConversion"/>
  </si>
  <si>
    <t>중원청소년수련관 장애청소년방과후아카데미 위탁급식 용역(단가계약)</t>
  </si>
  <si>
    <t>중원청소년수련관 장애청소년방과후아카데미 위탁급식 용역(단가계약)</t>
    <phoneticPr fontId="2" type="noConversion"/>
  </si>
  <si>
    <t>분당판교청소년수련관 초등방과후아카데미 위탁급식 용역(단가계약)</t>
  </si>
  <si>
    <t>분당판교청소년수련관 초등방과후아카데미 위탁급식 용역(단가계약)</t>
    <phoneticPr fontId="2" type="noConversion"/>
  </si>
  <si>
    <t>분당야탑청소년수련관 초등방과후아카데미 위탁급식 용역(단가계약)</t>
  </si>
  <si>
    <t>분당야탑청소년수련관 초등방과후아카데미 위탁급식 용역(단가계약)</t>
    <phoneticPr fontId="2" type="noConversion"/>
  </si>
  <si>
    <t>은행동청소년문화의집 중등방과후아카데미 위탁급식 용역(단가계약)</t>
  </si>
  <si>
    <t>은행동청소년문화의집 중등방과후아카데미 위탁급식 용역(단가계약)</t>
    <phoneticPr fontId="2" type="noConversion"/>
  </si>
  <si>
    <t>분당서현청소년수련관 장애청소년방과후아카데미 위탁급식 용역(단가계약)</t>
  </si>
  <si>
    <t>분당서현청소년수련관 장애청소년방과후아카데미 위탁급식 용역(단가계약)</t>
    <phoneticPr fontId="2" type="noConversion"/>
  </si>
  <si>
    <t>분당정자청소년수련관 초등방과후아카데미 위탁급식 용역(단가계약)</t>
  </si>
  <si>
    <t>분당정자청소년수련관 초등방과후아카데미 위탁급식 용역(단가계약)</t>
    <phoneticPr fontId="2" type="noConversion"/>
  </si>
  <si>
    <t>분당판교청소년수련관 초등방과후아카데미 위탁급식 용역(단가계약)(재공고)</t>
  </si>
  <si>
    <t>분당판교청소년수련관 초등방과후아카데미 위탁급식 용역(단가계약)(재공고)</t>
    <phoneticPr fontId="2" type="noConversion"/>
  </si>
  <si>
    <t>은행동청소년문화의집 중등방과후아카데미 위탁급식 용역(단가계약)(재공고)</t>
  </si>
  <si>
    <t>은행동청소년문화의집 중등방과후아카데미 위탁급식 용역(단가계약)(재공고)</t>
    <phoneticPr fontId="2" type="noConversion"/>
  </si>
  <si>
    <t>수의단가</t>
  </si>
  <si>
    <t>수의단가</t>
    <phoneticPr fontId="2" type="noConversion"/>
  </si>
  <si>
    <t>수의단가</t>
    <phoneticPr fontId="2" type="noConversion"/>
  </si>
  <si>
    <t>2021.12.06.</t>
    <phoneticPr fontId="2" type="noConversion"/>
  </si>
  <si>
    <t>2021.12.10.</t>
  </si>
  <si>
    <t>2021.12.10.</t>
    <phoneticPr fontId="2" type="noConversion"/>
  </si>
  <si>
    <t>2021.12.10.</t>
    <phoneticPr fontId="2" type="noConversion"/>
  </si>
  <si>
    <t>2021.12.13.</t>
    <phoneticPr fontId="2" type="noConversion"/>
  </si>
  <si>
    <t>2021.12.17.</t>
  </si>
  <si>
    <t>2021.12.17.</t>
    <phoneticPr fontId="2" type="noConversion"/>
  </si>
  <si>
    <t>성남시</t>
    <phoneticPr fontId="2" type="noConversion"/>
  </si>
  <si>
    <t>스타터스㈜</t>
    <phoneticPr fontId="2" type="noConversion"/>
  </si>
  <si>
    <t>㈜엠지엠</t>
  </si>
  <si>
    <t>㈜행복도시락 성남점</t>
  </si>
  <si>
    <t>㈜행복도시락 성남점</t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</si>
  <si>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</si>
  <si>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</si>
  <si>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</si>
  <si>
    <t>유찰</t>
    <phoneticPr fontId="2" type="noConversion"/>
  </si>
  <si>
    <t>㈜주원공영</t>
    <phoneticPr fontId="2" type="noConversion"/>
  </si>
  <si>
    <t>준공</t>
    <phoneticPr fontId="2" type="noConversion"/>
  </si>
  <si>
    <t>준공</t>
    <phoneticPr fontId="2" type="noConversion"/>
  </si>
  <si>
    <t>정보시스템 통합유지관리 용역(1차)</t>
    <phoneticPr fontId="2" type="noConversion"/>
  </si>
  <si>
    <t>준공(지연)</t>
    <phoneticPr fontId="2" type="noConversion"/>
  </si>
  <si>
    <t>준공</t>
    <phoneticPr fontId="2" type="noConversion"/>
  </si>
  <si>
    <t>준공</t>
    <phoneticPr fontId="2" type="noConversion"/>
  </si>
  <si>
    <t>준공</t>
    <phoneticPr fontId="2" type="noConversion"/>
  </si>
  <si>
    <t>2021년 청년창업 오픈마켓 상세페이지 기획 및 SNS홍보 컨설팅</t>
  </si>
  <si>
    <t>CAD 프로그램 구입</t>
  </si>
  <si>
    <t>2021년 청년 인포보고서 제작</t>
  </si>
  <si>
    <t>홈페이지 접근성 개선 솔루션 구입</t>
  </si>
  <si>
    <t xml:space="preserve">컨퍼런스 영상제작 </t>
  </si>
  <si>
    <t>2021년 청년창업 "루키" 실전창업 시뮬레이션 위탁</t>
  </si>
  <si>
    <t>2021~2022년「성남청년 프리인턴십」교육과정 전문운영(1차계약)</t>
  </si>
  <si>
    <t>2021. 청소년-청년정책 홍보 리플렛 제작</t>
  </si>
  <si>
    <t>분당정자청소년수련관 청소년카페(쿠킹스튜디오) 조성 공사</t>
  </si>
  <si>
    <t>2021년 온라인패널 4차 응답리워드 지급</t>
  </si>
  <si>
    <t>2021. 연말 직원 격려물품 구입(쿠키)</t>
  </si>
  <si>
    <t>성남청년 갭이어 청년활동지침서 제작</t>
  </si>
  <si>
    <t>2022년 주요업무계획 청취 자료 제작</t>
  </si>
  <si>
    <t>정보시스템 통합유지관리(2차수)</t>
  </si>
  <si>
    <t>2022년 법률자문계약</t>
  </si>
  <si>
    <t>2022년 세무자문용역</t>
  </si>
  <si>
    <t>2022년 중원청소년수련관 방과후아카데미 위탁급식 용역</t>
  </si>
  <si>
    <t>2022년 분당서현청소년수련관 방과후아카데미 위탁급식 용역</t>
  </si>
  <si>
    <t>2022년 분당정자청소년수련관 방과후아카데미 위탁급식 용역</t>
  </si>
  <si>
    <t>2022년 분당판교청소년수련관 방과후아카데미 위탁급식 용역</t>
  </si>
  <si>
    <t>2022년 분당야탑청소년수련관 방과후아카데미 위탁급식 용역</t>
  </si>
  <si>
    <t>2022년 은행동청소년문화의집 방과후아카데미 위탁급식 용역</t>
  </si>
  <si>
    <t>2022년 (임시)수정청소년수련관 방과후아카데미 위탁급식 용역</t>
  </si>
  <si>
    <t>(임시)수정 방과후 셔틀버스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</si>
  <si>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</si>
  <si>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</si>
  <si>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</si>
  <si>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</si>
  <si>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</si>
  <si>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2022년 노무자문계약</t>
  </si>
  <si>
    <t>시설물 위탁운영(렌탈) 3차 계약</t>
  </si>
  <si>
    <t>2022년도 안전관리 기술지도</t>
  </si>
  <si>
    <t>2022년 중원청소년수련관 시설관리용역</t>
  </si>
  <si>
    <t>2022년 분당서현청소년수련관 시설관리용역</t>
  </si>
  <si>
    <t>2022년 분당정자청소년수련관 시설관리용역</t>
  </si>
  <si>
    <t>2022년 분당판교청소년수련관 시설관리용역</t>
  </si>
  <si>
    <t>2022년 분당야탑청소년수련관 시설관리용역</t>
  </si>
  <si>
    <t>2022년 은행동청소년문화의집 시설관리용역</t>
  </si>
  <si>
    <t>개인성과평가 운영 위탁</t>
  </si>
  <si>
    <t>디케이비즈니스센터㈜</t>
  </si>
  <si>
    <t>두리기획</t>
  </si>
  <si>
    <t>인포크리에이티브</t>
  </si>
  <si>
    <t>필름번</t>
  </si>
  <si>
    <t>㈜메인콘텐츠</t>
  </si>
  <si>
    <t>스타터스 주식회사</t>
  </si>
  <si>
    <t>이루다디자인</t>
  </si>
  <si>
    <t>플렉스코리아㈜</t>
  </si>
  <si>
    <t>씨제이 푸드빌㈜</t>
  </si>
  <si>
    <t>진일회계법인</t>
  </si>
  <si>
    <t>㈜웰스프레쉬</t>
  </si>
  <si>
    <t>㈜서울구경</t>
  </si>
  <si>
    <t>사회복지법인 대한민국보훈복지재단 성남사업소</t>
  </si>
  <si>
    <t>대한민국특수임무유공자회</t>
  </si>
  <si>
    <t>사회복지법인 시대희망 복지재단</t>
  </si>
  <si>
    <t>사회복지법인 한국노인생활지원재단</t>
  </si>
  <si>
    <t>사회복지법인 미래재단</t>
  </si>
  <si>
    <t>12월확인</t>
  </si>
  <si>
    <t>매월 확인</t>
    <phoneticPr fontId="2" type="noConversion"/>
  </si>
  <si>
    <t>2022.12월 확인</t>
    <phoneticPr fontId="2" type="noConversion"/>
  </si>
  <si>
    <t>2022.12월확인</t>
    <phoneticPr fontId="2" type="noConversion"/>
  </si>
  <si>
    <t>2022.13월 확인</t>
  </si>
  <si>
    <t>2022.13월확인</t>
  </si>
  <si>
    <t>2022.14월 확인</t>
  </si>
  <si>
    <t>2022.14월확인</t>
  </si>
  <si>
    <t>2022.15월 확인</t>
  </si>
  <si>
    <t>2022.15월확인</t>
  </si>
  <si>
    <t>2022.16월 확인</t>
  </si>
  <si>
    <t>2022.16월확인</t>
  </si>
  <si>
    <t>2022.17월 확인</t>
  </si>
  <si>
    <t>-이하빈칸-</t>
    <phoneticPr fontId="2" type="noConversion"/>
  </si>
  <si>
    <t>전략경영본부</t>
    <phoneticPr fontId="2" type="noConversion"/>
  </si>
  <si>
    <t>준공</t>
    <phoneticPr fontId="2" type="noConversion"/>
  </si>
  <si>
    <t>전략경영본부</t>
    <phoneticPr fontId="2" type="noConversion"/>
  </si>
  <si>
    <t>정보시스템 통합유지관리 용역사업용 인터넷망 사용 신청(1차)</t>
    <phoneticPr fontId="2" type="noConversion"/>
  </si>
  <si>
    <t>정보시스템 통합유지관리 용역사업용 인터넷망 사용 신청(1차)</t>
    <phoneticPr fontId="2" type="noConversion"/>
  </si>
  <si>
    <t>2021.09.03.
2021.12.10.</t>
    <phoneticPr fontId="2" type="noConversion"/>
  </si>
  <si>
    <t>매월</t>
    <phoneticPr fontId="2" type="noConversion"/>
  </si>
  <si>
    <t>DB접근제어 시스템 구입</t>
  </si>
  <si>
    <t>DB접근제어 시스템 구입</t>
    <phoneticPr fontId="2" type="noConversion"/>
  </si>
  <si>
    <t>서울지방조달청</t>
    <phoneticPr fontId="2" type="noConversion"/>
  </si>
  <si>
    <t>2021.12.08.</t>
    <phoneticPr fontId="2" type="noConversion"/>
  </si>
  <si>
    <t>분당정자청소년수려노간</t>
  </si>
  <si>
    <t>수정청소년수련관</t>
  </si>
  <si>
    <t>(임시)수정청소년수련관</t>
  </si>
  <si>
    <t>-이하빈칸-</t>
    <phoneticPr fontId="2" type="noConversion"/>
  </si>
  <si>
    <t>(2021. 12. 31. 기준 / 단위 : 원)</t>
    <phoneticPr fontId="2" type="noConversion"/>
  </si>
  <si>
    <t>완료</t>
    <phoneticPr fontId="2" type="noConversion"/>
  </si>
  <si>
    <t>계약현황공개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</si>
  <si>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</si>
  <si>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</si>
  <si>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계약현황</t>
    <phoneticPr fontId="2" type="noConversion"/>
  </si>
  <si>
    <t>경영지원팀 서인욱</t>
  </si>
  <si>
    <t>2021.11.09. ~ 2021.12.09.</t>
  </si>
  <si>
    <t>청년정책팀 김호규</t>
  </si>
  <si>
    <t>2021.12.09. ~ 2021.12.23.</t>
  </si>
  <si>
    <t>서울시 송파구 송파대로 167, A동 1221호</t>
  </si>
  <si>
    <t>청년정책팀 이재영</t>
  </si>
  <si>
    <t>2021.12.03. ~ 2021.12.04.</t>
  </si>
  <si>
    <t>서울시 강남구 역삼로 228, 4층 406호</t>
  </si>
  <si>
    <t>사업지원실 도주성</t>
  </si>
  <si>
    <t>2021.12.01. ~ 2021.12.31.</t>
  </si>
  <si>
    <t>경영지원팀 신상철</t>
  </si>
  <si>
    <t>2021.12.03. ~ 2021.12.20.</t>
  </si>
  <si>
    <t>경기도 성남시 수정구 제일로 176</t>
  </si>
  <si>
    <t>2021.12.06. ~ 2021.12.27.</t>
  </si>
  <si>
    <t>경기도 의왕시 경수대로391번길 14-13, 4층 405호</t>
  </si>
  <si>
    <t>청년정책팀 한지현</t>
  </si>
  <si>
    <t>2021.12.06. ~ 2021.12.17.</t>
  </si>
  <si>
    <t>서울시 마포구 월드컵북로9길 78(성산동) 노엘빌딩 2층</t>
  </si>
  <si>
    <t>2021.12.08. ~ 2021.01.07.</t>
  </si>
  <si>
    <t>2021.12.07. ~ 2021.12.14.</t>
  </si>
  <si>
    <t>경기도 성남시 분당구 매화로 51, 302-136호(야탑동)</t>
  </si>
  <si>
    <t>2021.12.10. ~ 2021.12.11.</t>
  </si>
  <si>
    <t>서울시 동장구 상도로 65, 6층</t>
  </si>
  <si>
    <t>2021.12.08. ~ 2021.12.31.</t>
  </si>
  <si>
    <t>충청북도 청주시 서원구 1순환로648번길 56-3(사창동) 위드짚센터</t>
  </si>
  <si>
    <t>2021.12.09. ~ 2021.12.20.</t>
  </si>
  <si>
    <t>경기도 성남시 수정구 위례순환로 53, 3601동 7층 701호</t>
  </si>
  <si>
    <t>분당정자청소년수려노간 신창훈</t>
  </si>
  <si>
    <t>2021.12.10. ~ 2021.12.27.</t>
  </si>
  <si>
    <t>지방계약법 시행령 제25조제3항제1호</t>
  </si>
  <si>
    <t>경기도 성남시 중원구 산성대로 344-1, 5층(중앙동, 주원빌딩)</t>
  </si>
  <si>
    <t>수정청소년수련관 이찬형</t>
  </si>
  <si>
    <t>2021.12.09. ~ 2021.12.24.</t>
  </si>
  <si>
    <t>경기도 성남시 중원구 산성대로 344-1 (중앙동) 주원빌딩 3층</t>
  </si>
  <si>
    <t>2021.12.15. ~ 2021.12.17.</t>
  </si>
  <si>
    <t>서울시 종로구 삼청로 12(사간동)</t>
  </si>
  <si>
    <t>인력개발팀 임희옥</t>
  </si>
  <si>
    <t>2021.12.15. ~ 2021.12.22.</t>
  </si>
  <si>
    <t>서울시 중구 마른내로 34, 3-11층(초동)</t>
  </si>
  <si>
    <t>2021.12.15. ~ 2021.12.30.</t>
  </si>
  <si>
    <t>경기도 성남시 수정구 수정로251번길 7(신흥동, 3층)</t>
  </si>
  <si>
    <t>기획조정팀 김민경</t>
  </si>
  <si>
    <t>2021.12.21. ~ 2021.12.23.</t>
  </si>
  <si>
    <t>경기도 성남시 수정구 남문로60번길 7, 202호</t>
  </si>
  <si>
    <t>2022.01.01. ~ 2022.12.31.</t>
  </si>
  <si>
    <t>지방계약법 시행령 제78조</t>
  </si>
  <si>
    <t>성남시 분당구 성남대로331번길 3-3, 6층</t>
  </si>
  <si>
    <t>경영지원팀 김지우</t>
  </si>
  <si>
    <t>경기도 성남시 분당구 성남대로 925-16, 707호</t>
  </si>
  <si>
    <t>중원청소년수련관 박진경</t>
  </si>
  <si>
    <t>2022.01.03. ~ 2022.12.30.</t>
  </si>
  <si>
    <t>지방계약법 시행령 제25조제3항제2호</t>
  </si>
  <si>
    <t>경기도 성남시 중원구 둔촌대로388번길 24-0(상대원동), 612</t>
  </si>
  <si>
    <t>분당서현청소년수련관 이유진</t>
  </si>
  <si>
    <t>분당정자청소년수련관 임정민</t>
  </si>
  <si>
    <t>분당판교청소년수련관 박태서</t>
  </si>
  <si>
    <t>경기도 성남시 분당구 벌말로 10-0(야탑동)</t>
  </si>
  <si>
    <t>분당야탑청소년수련관 최세은</t>
  </si>
  <si>
    <t>은행동청소년문화의집 조제민</t>
  </si>
  <si>
    <t>(임시)수정청소년수련관 백은솔</t>
  </si>
  <si>
    <t>지방계약법 시행령 제16조</t>
  </si>
  <si>
    <t>경기도 성남시 중원구 사기막골로45번길 14, B동 1002호(상대원동)</t>
  </si>
  <si>
    <t>(임시)수정청소년수련관 홍성은</t>
  </si>
  <si>
    <t>지방계약법 시행령 제26조</t>
  </si>
  <si>
    <t>경기도 성남시 분당구 장미로 78, 1035호(야탑동, 시그마3)</t>
  </si>
  <si>
    <t>경기도 성남시 분당구 불정로 90, 1층(정자동)</t>
  </si>
  <si>
    <t>경기도 성남시 분당구 장미로100번길 9-1(야탑동,1층)</t>
  </si>
  <si>
    <t>인력개발팀 박인경</t>
  </si>
  <si>
    <t>서울시 송파구 중대로 144, 3층</t>
  </si>
  <si>
    <t>서울시 종로구 청계천로 85, 18층(관철동, 삼일빌딩)</t>
  </si>
  <si>
    <t>서울시 금천구 벚꽃로 298, 8층 806호</t>
  </si>
  <si>
    <t>경기도 성남시 분당구 대왕판교로 660(삼평동)</t>
  </si>
  <si>
    <t>사업지원실 김일섭</t>
  </si>
  <si>
    <t>성남시 중원구 둔촌대로 484, 909호</t>
  </si>
  <si>
    <t>중원청소년수련관 김종규</t>
  </si>
  <si>
    <t>지방계약법 시행령 제25조1항7호의2</t>
  </si>
  <si>
    <t>겨기도 성남시 중원구 갈현로 51, 2층 202호(갈현동)</t>
  </si>
  <si>
    <t>분당서현청소년수련관 임흥국</t>
  </si>
  <si>
    <t>지방계약법 시행령 제25조1항8호사목</t>
  </si>
  <si>
    <t>서울시 강동구 천중로 206(길동)</t>
  </si>
  <si>
    <t>충청북도 청주시 흥덕구 서현북로 24, 4층 403호</t>
  </si>
  <si>
    <t>분당판교청소년수련관 강규찬</t>
  </si>
  <si>
    <t>서울시 동대문구 천호대로 17, 3층(신설동)</t>
  </si>
  <si>
    <t>분당야탑청소년수련관 윤동섭</t>
  </si>
  <si>
    <t>경기도 성남시 수정구 산성대로295번길 10-1, 2층 201호(신흥동)</t>
  </si>
  <si>
    <t>은행동청소년문화의집 박진규</t>
  </si>
  <si>
    <t>경기도 성남시 중원구 갈현로 51, 2층 202호(갈현동)</t>
  </si>
  <si>
    <t>2022.01.03. ~ 2022.01.12.</t>
  </si>
  <si>
    <t>서울시 강남구 봉은사로 625(삼성동)</t>
  </si>
  <si>
    <t>계약현황</t>
    <phoneticPr fontId="2" type="noConversion"/>
  </si>
  <si>
    <t>계약부서(감독원)</t>
    <phoneticPr fontId="2" type="noConversion"/>
  </si>
  <si>
    <t>계약부서(감독원)</t>
    <phoneticPr fontId="2" type="noConversion"/>
  </si>
  <si>
    <t>계약현황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</si>
  <si>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</si>
  <si>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</si>
  <si>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</si>
  <si>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계약기간</t>
    <phoneticPr fontId="2" type="noConversion"/>
  </si>
  <si>
    <t>대표자</t>
    <phoneticPr fontId="2" type="noConversion"/>
  </si>
  <si>
    <t>㈜소만사</t>
  </si>
  <si>
    <t>제3자를 위한 단가계약(제80조)</t>
  </si>
  <si>
    <t>양희춘</t>
  </si>
  <si>
    <t>박길현</t>
  </si>
  <si>
    <t>㈜케이엘소프트</t>
  </si>
  <si>
    <t>장동혁</t>
  </si>
  <si>
    <t>이지영</t>
  </si>
  <si>
    <t>정도천</t>
  </si>
  <si>
    <t>㈜사이냅소프트</t>
  </si>
  <si>
    <t>김태민</t>
  </si>
  <si>
    <t>임한규</t>
  </si>
  <si>
    <t>구남훈</t>
  </si>
  <si>
    <t>추정가격 5천만원 이하 소기업·소상공인 계약(제25조제1항제5호)</t>
  </si>
  <si>
    <t>박세희</t>
  </si>
  <si>
    <t>김백수</t>
  </si>
  <si>
    <t>김찬호</t>
  </si>
  <si>
    <t>정회일</t>
  </si>
  <si>
    <t>최보람</t>
  </si>
  <si>
    <t>제78조(장기계속계약과 계속비계약)</t>
  </si>
  <si>
    <t>김정훈</t>
  </si>
  <si>
    <t>박근수</t>
  </si>
  <si>
    <t>오원근</t>
  </si>
  <si>
    <t>추정가격 2천만원 초과 1억원 이하 소기업,소상공인 계약(제25조제3항제2호)</t>
  </si>
  <si>
    <t>강승임</t>
  </si>
  <si>
    <t>물품의 제조.구매 및 용역 등의 입찰(제16조)</t>
  </si>
  <si>
    <t>김선란</t>
  </si>
  <si>
    <t>재공고입찰과 수의계약(제26조)</t>
  </si>
  <si>
    <t>구현모</t>
  </si>
  <si>
    <t>김영빈</t>
  </si>
  <si>
    <t>최두만</t>
  </si>
  <si>
    <t>윤요섭</t>
  </si>
  <si>
    <t>김웅겸</t>
  </si>
  <si>
    <t>김홍국</t>
  </si>
  <si>
    <t>성락선</t>
  </si>
  <si>
    <t>이경호</t>
  </si>
  <si>
    <t>국가유공자 또는 장애인 등에게 일자리나 보훈.복지서비스 등을 제공하기 위한 경우(제25조1항7호의2)</t>
  </si>
  <si>
    <t>이종열</t>
  </si>
  <si>
    <t xml:space="preserve"> 다른 법령에 따라 국가 또는 지방자치단체의 사업을  위탁받거나 대행할 수 있는 자(제25조1항8호사목)</t>
  </si>
  <si>
    <t>양정모</t>
  </si>
  <si>
    <t>이주희</t>
  </si>
  <si>
    <t>노병태</t>
  </si>
  <si>
    <t>이우종</t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</si>
  <si>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</si>
  <si>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</si>
  <si>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</si>
  <si>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</si>
  <si>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</si>
  <si>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</si>
  <si>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</si>
  <si>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</si>
  <si>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대표자</t>
    <phoneticPr fontId="2" type="noConversion"/>
  </si>
  <si>
    <t>계약기간</t>
    <phoneticPr fontId="2" type="noConversion"/>
  </si>
  <si>
    <t>대표자</t>
    <phoneticPr fontId="2" type="noConversion"/>
  </si>
  <si>
    <t>계약기간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</si>
  <si>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</si>
  <si>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</si>
  <si>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</si>
  <si>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계약기간</t>
    <phoneticPr fontId="2" type="noConversion"/>
  </si>
  <si>
    <t>수의계약사유</t>
    <phoneticPr fontId="2" type="noConversion"/>
  </si>
  <si>
    <t>계약기간</t>
    <phoneticPr fontId="2" type="noConversion"/>
  </si>
  <si>
    <t>수의계약사유</t>
    <phoneticPr fontId="2" type="noConversion"/>
  </si>
  <si>
    <t>수의계약사유</t>
    <phoneticPr fontId="2" type="noConversion"/>
  </si>
  <si>
    <t>대표자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</si>
  <si>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</si>
  <si>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</si>
  <si>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</si>
  <si>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</si>
  <si>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</si>
  <si>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</si>
  <si>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수의계약사유</t>
    <phoneticPr fontId="2" type="noConversion"/>
  </si>
  <si>
    <t>수의계약사유</t>
    <phoneticPr fontId="2" type="noConversion"/>
  </si>
  <si>
    <t>계약기간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</si>
  <si>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</si>
  <si>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</si>
  <si>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</si>
  <si>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</si>
  <si>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대표자</t>
    <phoneticPr fontId="2" type="noConversion"/>
  </si>
  <si>
    <t>대표자</t>
    <phoneticPr fontId="2" type="noConversion"/>
  </si>
  <si>
    <t>계약기간</t>
    <phoneticPr fontId="2" type="noConversion"/>
  </si>
  <si>
    <t>2021.11.22. ~ 2021.12.20</t>
  </si>
  <si>
    <t>과업내용의 변경(지방계약법 시행령 제75조)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</si>
</sst>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trike/>
      <sz val="10"/>
      <color rgb="FFFF0000"/>
      <name val="맑은 고딕"/>
      <family val="3"/>
      <charset val="129"/>
      <scheme val="major"/>
    </font>
    <font>
      <strike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6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0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33" xfId="0" applyNumberFormat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Border="1" applyAlignment="1">
      <alignment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>
      <alignment vertical="center" shrinkToFit="1"/>
    </xf>
    <xf numFmtId="41" fontId="5" fillId="0" borderId="33" xfId="1" applyFont="1" applyFill="1" applyBorder="1" applyAlignment="1">
      <alignment horizontal="right" vertical="center" shrinkToFit="1"/>
    </xf>
    <xf numFmtId="41" fontId="5" fillId="0" borderId="33" xfId="1" applyFont="1" applyFill="1" applyBorder="1" applyAlignment="1" applyProtection="1">
      <alignment horizontal="right" vertical="center" shrinkToFit="1"/>
    </xf>
    <xf numFmtId="41" fontId="5" fillId="0" borderId="33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 shrinkToFit="1"/>
    </xf>
    <xf numFmtId="41" fontId="29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26" fillId="0" borderId="0" xfId="0" applyFont="1" applyFill="1"/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0" fontId="31" fillId="0" borderId="2" xfId="0" applyNumberFormat="1" applyFont="1" applyFill="1" applyBorder="1" applyAlignment="1" applyProtection="1">
      <alignment horizontal="center" vertical="center" shrinkToFit="1"/>
    </xf>
    <xf numFmtId="177" fontId="31" fillId="0" borderId="2" xfId="0" applyNumberFormat="1" applyFont="1" applyFill="1" applyBorder="1" applyAlignment="1">
      <alignment horizontal="left" vertical="center" shrinkToFit="1"/>
    </xf>
    <xf numFmtId="41" fontId="31" fillId="0" borderId="2" xfId="1" quotePrefix="1" applyFont="1" applyFill="1" applyBorder="1" applyAlignment="1">
      <alignment vertical="center" shrinkToFit="1"/>
    </xf>
    <xf numFmtId="181" fontId="31" fillId="0" borderId="2" xfId="2" applyNumberFormat="1" applyFont="1" applyFill="1" applyBorder="1" applyAlignment="1">
      <alignment horizontal="center" vertical="center" shrinkToFit="1"/>
    </xf>
    <xf numFmtId="181" fontId="31" fillId="0" borderId="2" xfId="0" applyNumberFormat="1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Continuous" vertical="center"/>
    </xf>
    <xf numFmtId="0" fontId="27" fillId="0" borderId="0" xfId="0" applyNumberFormat="1" applyFont="1" applyBorder="1" applyAlignment="1">
      <alignment horizontal="centerContinuous" vertical="center"/>
    </xf>
    <xf numFmtId="0" fontId="26" fillId="0" borderId="0" xfId="0" applyFont="1"/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76" fontId="5" fillId="0" borderId="2" xfId="1" quotePrefix="1" applyNumberFormat="1" applyFont="1" applyFill="1" applyBorder="1" applyAlignment="1">
      <alignment horizontal="center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31" fillId="0" borderId="2" xfId="0" applyNumberFormat="1" applyFont="1" applyFill="1" applyBorder="1" applyAlignment="1">
      <alignment vertical="center" shrinkToFit="1"/>
    </xf>
    <xf numFmtId="41" fontId="31" fillId="0" borderId="2" xfId="1" applyFont="1" applyFill="1" applyBorder="1" applyAlignment="1">
      <alignment horizontal="right" vertical="center" shrinkToFit="1"/>
    </xf>
    <xf numFmtId="41" fontId="31" fillId="0" borderId="2" xfId="1" applyFont="1" applyFill="1" applyBorder="1" applyAlignment="1" applyProtection="1">
      <alignment horizontal="right" vertical="center" shrinkToFit="1"/>
    </xf>
    <xf numFmtId="41" fontId="31" fillId="0" borderId="2" xfId="1" quotePrefix="1" applyFont="1" applyFill="1" applyBorder="1" applyAlignment="1" applyProtection="1">
      <alignment horizontal="right" vertical="center" shrinkToFit="1"/>
    </xf>
    <xf numFmtId="41" fontId="31" fillId="0" borderId="0" xfId="0" applyNumberFormat="1" applyFont="1" applyFill="1" applyBorder="1" applyAlignment="1">
      <alignment horizontal="center" vertical="center"/>
    </xf>
    <xf numFmtId="0" fontId="22" fillId="0" borderId="2" xfId="0" quotePrefix="1" applyNumberFormat="1" applyFont="1" applyBorder="1" applyAlignment="1">
      <alignment horizontal="left" vertical="center" shrinkToFit="1"/>
    </xf>
    <xf numFmtId="181" fontId="32" fillId="0" borderId="2" xfId="0" applyNumberFormat="1" applyFont="1" applyFill="1" applyBorder="1" applyAlignment="1" applyProtection="1">
      <alignment horizontal="center" vertical="center" wrapText="1" shrinkToFit="1"/>
    </xf>
    <xf numFmtId="0" fontId="22" fillId="0" borderId="2" xfId="0" quotePrefix="1" applyNumberFormat="1" applyFont="1" applyFill="1" applyBorder="1" applyAlignment="1">
      <alignment horizontal="left" vertical="center" shrinkToFit="1"/>
    </xf>
    <xf numFmtId="41" fontId="22" fillId="0" borderId="2" xfId="1" quotePrefix="1" applyFont="1" applyFill="1" applyBorder="1" applyAlignment="1">
      <alignment vertical="center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41" fontId="5" fillId="0" borderId="2" xfId="1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>
      <alignment vertical="center" shrinkToFit="1"/>
    </xf>
    <xf numFmtId="38" fontId="5" fillId="0" borderId="2" xfId="2" applyNumberFormat="1" applyFont="1" applyFill="1" applyBorder="1" applyAlignment="1">
      <alignment horizontal="center" vertical="center" shrinkToFit="1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41" fontId="5" fillId="0" borderId="0" xfId="1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77" fontId="5" fillId="0" borderId="33" xfId="0" applyNumberFormat="1" applyFont="1" applyFill="1" applyBorder="1" applyAlignment="1">
      <alignment horizontal="center" vertical="center" shrinkToFit="1"/>
    </xf>
    <xf numFmtId="181" fontId="22" fillId="0" borderId="2" xfId="2" applyNumberFormat="1" applyFont="1" applyFill="1" applyBorder="1" applyAlignment="1">
      <alignment horizontal="center" vertical="center" shrinkToFit="1"/>
    </xf>
    <xf numFmtId="181" fontId="22" fillId="0" borderId="2" xfId="0" quotePrefix="1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quotePrefix="1" applyNumberFormat="1" applyFont="1" applyFill="1" applyBorder="1" applyAlignment="1">
      <alignment horizontal="left" vertical="center" shrinkToFit="1"/>
    </xf>
    <xf numFmtId="177" fontId="22" fillId="0" borderId="27" xfId="0" applyNumberFormat="1" applyFont="1" applyFill="1" applyBorder="1" applyAlignment="1">
      <alignment horizontal="left" vertical="center" shrinkToFit="1"/>
    </xf>
    <xf numFmtId="41" fontId="22" fillId="0" borderId="27" xfId="1" quotePrefix="1" applyFont="1" applyFill="1" applyBorder="1" applyAlignment="1">
      <alignment vertical="center" shrinkToFit="1"/>
    </xf>
    <xf numFmtId="181" fontId="22" fillId="0" borderId="27" xfId="2" applyNumberFormat="1" applyFont="1" applyFill="1" applyBorder="1" applyAlignment="1">
      <alignment horizontal="center" vertical="center" shrinkToFit="1"/>
    </xf>
    <xf numFmtId="181" fontId="22" fillId="0" borderId="27" xfId="0" quotePrefix="1" applyNumberFormat="1" applyFont="1" applyFill="1" applyBorder="1" applyAlignment="1">
      <alignment horizontal="center" vertical="center" shrinkToFit="1"/>
    </xf>
    <xf numFmtId="181" fontId="22" fillId="0" borderId="27" xfId="0" applyNumberFormat="1" applyFont="1" applyFill="1" applyBorder="1" applyAlignment="1">
      <alignment horizontal="center" vertical="center" shrinkToFit="1"/>
    </xf>
    <xf numFmtId="181" fontId="22" fillId="5" borderId="27" xfId="0" applyNumberFormat="1" applyFont="1" applyFill="1" applyBorder="1" applyAlignment="1">
      <alignment horizontal="center" vertical="center" shrinkToFit="1"/>
    </xf>
    <xf numFmtId="0" fontId="22" fillId="0" borderId="33" xfId="0" applyNumberFormat="1" applyFont="1" applyFill="1" applyBorder="1" applyAlignment="1" applyProtection="1">
      <alignment horizontal="center" vertical="center" shrinkToFit="1"/>
    </xf>
    <xf numFmtId="0" fontId="22" fillId="0" borderId="33" xfId="0" quotePrefix="1" applyNumberFormat="1" applyFont="1" applyFill="1" applyBorder="1" applyAlignment="1">
      <alignment horizontal="left" vertical="center" shrinkToFit="1"/>
    </xf>
    <xf numFmtId="177" fontId="22" fillId="0" borderId="33" xfId="0" applyNumberFormat="1" applyFont="1" applyFill="1" applyBorder="1" applyAlignment="1">
      <alignment horizontal="left" vertical="center" shrinkToFit="1"/>
    </xf>
    <xf numFmtId="41" fontId="22" fillId="0" borderId="33" xfId="1" quotePrefix="1" applyFont="1" applyFill="1" applyBorder="1" applyAlignment="1">
      <alignment vertical="center" shrinkToFit="1"/>
    </xf>
    <xf numFmtId="181" fontId="22" fillId="0" borderId="33" xfId="2" applyNumberFormat="1" applyFont="1" applyFill="1" applyBorder="1" applyAlignment="1">
      <alignment horizontal="center" vertical="center" shrinkToFit="1"/>
    </xf>
    <xf numFmtId="181" fontId="22" fillId="0" borderId="33" xfId="0" quotePrefix="1" applyNumberFormat="1" applyFont="1" applyFill="1" applyBorder="1" applyAlignment="1">
      <alignment horizontal="center" vertical="center" shrinkToFit="1"/>
    </xf>
    <xf numFmtId="181" fontId="22" fillId="0" borderId="33" xfId="0" applyNumberFormat="1" applyFont="1" applyFill="1" applyBorder="1" applyAlignment="1">
      <alignment horizontal="center" vertical="center" shrinkToFit="1"/>
    </xf>
    <xf numFmtId="181" fontId="22" fillId="5" borderId="33" xfId="0" applyNumberFormat="1" applyFont="1" applyFill="1" applyBorder="1" applyAlignment="1">
      <alignment horizontal="center" vertical="center" shrinkToFit="1"/>
    </xf>
    <xf numFmtId="0" fontId="33" fillId="0" borderId="0" xfId="0" applyFont="1" applyFill="1" applyBorder="1" applyAlignment="1">
      <alignment horizontal="center" vertical="center"/>
    </xf>
  </cellXfs>
  <cellStyles count="5769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21" xfId="5768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YOUTH/Desktop/&#49849;&#55148;&#47928;&#49436;/1.%20&#44228;&#50557;&#44288;&#47144;/2.%20&#44228;&#50557;&#54788;&#54889;%20&#44277;&#44060;%20&#48143;%20&#48156;&#51452;&#44228;&#54925;%20&#46321;/2021.%207&#50900;%20&#44228;&#50557;&#51221;&#48372;&#44277;&#44060;(2021.07/(&#52280;&#44256;)&#9733;&#44228;&#50557;&#45824;&#51109;-2(100&#47564;&#50896;&#51060;&#49345;)2021.06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(2015.03기준)"/>
      <sheetName val="2015년"/>
      <sheetName val="2016년"/>
      <sheetName val="2017년"/>
      <sheetName val="2018년"/>
      <sheetName val="2019년"/>
      <sheetName val="2020년"/>
      <sheetName val="2021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0">
          <cell r="E70" t="str">
            <v>회계실무 교육 운영 위탁용역</v>
          </cell>
          <cell r="N70" t="str">
            <v>㈜더존에듀캠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1" max="2" width="8.88671875" style="186"/>
    <col min="3" max="3" width="35.21875" style="186" bestFit="1" customWidth="1"/>
    <col min="4" max="4" width="8.88671875" style="186"/>
    <col min="5" max="5" width="30.5546875" style="186" customWidth="1"/>
    <col min="6" max="7" width="8.88671875" style="186"/>
    <col min="8" max="8" width="10.109375" style="186" bestFit="1" customWidth="1"/>
    <col min="9" max="9" width="18.88671875" style="186" bestFit="1" customWidth="1"/>
    <col min="10" max="16384" width="8.88671875" style="186"/>
  </cols>
  <sheetData>
    <row r="1" spans="1:12" ht="36" customHeight="1" x14ac:dyDescent="0.15">
      <c r="A1" s="184" t="s">
        <v>54</v>
      </c>
      <c r="B1" s="184"/>
      <c r="C1" s="185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25.5" customHeight="1" x14ac:dyDescent="0.15">
      <c r="A2" s="64" t="s">
        <v>92</v>
      </c>
      <c r="B2" s="187"/>
      <c r="C2" s="188"/>
      <c r="D2" s="189"/>
      <c r="E2" s="189"/>
      <c r="F2" s="189"/>
      <c r="G2" s="189"/>
      <c r="H2" s="189"/>
      <c r="I2" s="189"/>
      <c r="J2" s="189"/>
      <c r="K2" s="189"/>
      <c r="L2" s="128" t="s">
        <v>83</v>
      </c>
    </row>
    <row r="3" spans="1:12" ht="35.25" customHeight="1" x14ac:dyDescent="0.15">
      <c r="A3" s="190" t="s">
        <v>55</v>
      </c>
      <c r="B3" s="190" t="s">
        <v>40</v>
      </c>
      <c r="C3" s="191" t="s">
        <v>56</v>
      </c>
      <c r="D3" s="192" t="s">
        <v>98</v>
      </c>
      <c r="E3" s="190" t="s">
        <v>57</v>
      </c>
      <c r="F3" s="190" t="s">
        <v>58</v>
      </c>
      <c r="G3" s="190" t="s">
        <v>59</v>
      </c>
      <c r="H3" s="190" t="s">
        <v>95</v>
      </c>
      <c r="I3" s="190" t="s">
        <v>41</v>
      </c>
      <c r="J3" s="190" t="s">
        <v>60</v>
      </c>
      <c r="K3" s="190" t="s">
        <v>61</v>
      </c>
      <c r="L3" s="193" t="s">
        <v>1</v>
      </c>
    </row>
    <row r="4" spans="1:12" s="22" customFormat="1" ht="24" customHeight="1" x14ac:dyDescent="0.25">
      <c r="A4" s="143"/>
      <c r="B4" s="111"/>
      <c r="C4" s="112" t="s">
        <v>433</v>
      </c>
      <c r="D4" s="81"/>
      <c r="E4" s="211"/>
      <c r="F4" s="20"/>
      <c r="G4" s="19"/>
      <c r="H4" s="21"/>
      <c r="I4" s="19"/>
      <c r="J4" s="19"/>
      <c r="K4" s="19"/>
      <c r="L4" s="19"/>
    </row>
    <row r="5" spans="1:12" s="22" customFormat="1" ht="24" customHeight="1" x14ac:dyDescent="0.25">
      <c r="A5" s="143"/>
      <c r="B5" s="111"/>
      <c r="C5" s="80"/>
      <c r="D5" s="81"/>
      <c r="E5" s="211"/>
      <c r="F5" s="20"/>
      <c r="G5" s="19"/>
      <c r="H5" s="21"/>
      <c r="I5" s="19"/>
      <c r="J5" s="19"/>
      <c r="K5" s="19"/>
      <c r="L5" s="19"/>
    </row>
    <row r="6" spans="1:12" s="22" customFormat="1" ht="24" customHeight="1" x14ac:dyDescent="0.25">
      <c r="A6" s="143"/>
      <c r="B6" s="111"/>
      <c r="C6" s="80"/>
      <c r="D6" s="19"/>
      <c r="E6" s="211"/>
      <c r="F6" s="20"/>
      <c r="G6" s="19"/>
      <c r="H6" s="21"/>
      <c r="I6" s="19"/>
      <c r="J6" s="19"/>
      <c r="K6" s="19"/>
      <c r="L6" s="19"/>
    </row>
    <row r="7" spans="1:12" s="22" customFormat="1" ht="24" customHeight="1" x14ac:dyDescent="0.25">
      <c r="A7" s="143"/>
      <c r="B7" s="111"/>
      <c r="C7" s="80"/>
      <c r="D7" s="81"/>
      <c r="E7" s="211"/>
      <c r="F7" s="20"/>
      <c r="G7" s="19"/>
      <c r="H7" s="21"/>
      <c r="I7" s="19"/>
      <c r="J7" s="19"/>
      <c r="K7" s="19"/>
      <c r="L7" s="19"/>
    </row>
    <row r="8" spans="1:12" s="22" customFormat="1" ht="24" customHeight="1" x14ac:dyDescent="0.25">
      <c r="A8" s="143"/>
      <c r="B8" s="111"/>
      <c r="C8" s="112"/>
      <c r="D8" s="19"/>
      <c r="E8" s="229"/>
      <c r="F8" s="81"/>
      <c r="G8" s="60"/>
      <c r="H8" s="21"/>
      <c r="I8" s="19"/>
      <c r="J8" s="19"/>
      <c r="K8" s="19"/>
      <c r="L8" s="19"/>
    </row>
    <row r="9" spans="1:12" s="22" customFormat="1" ht="24" customHeight="1" x14ac:dyDescent="0.25">
      <c r="A9" s="143"/>
      <c r="B9" s="111"/>
      <c r="C9" s="80"/>
      <c r="D9" s="19"/>
      <c r="E9" s="10"/>
      <c r="F9" s="20"/>
      <c r="G9" s="19"/>
      <c r="H9" s="21"/>
      <c r="I9" s="19"/>
      <c r="J9" s="19"/>
      <c r="K9" s="19"/>
      <c r="L9" s="19"/>
    </row>
    <row r="10" spans="1:12" s="22" customFormat="1" ht="24" customHeight="1" x14ac:dyDescent="0.25">
      <c r="A10" s="143"/>
      <c r="B10" s="111"/>
      <c r="C10" s="112"/>
      <c r="D10" s="19"/>
      <c r="E10" s="10"/>
      <c r="F10" s="20"/>
      <c r="G10" s="19"/>
      <c r="H10" s="21"/>
      <c r="I10" s="19"/>
      <c r="J10" s="19"/>
      <c r="K10" s="19"/>
      <c r="L10" s="19"/>
    </row>
    <row r="11" spans="1:12" s="22" customFormat="1" ht="24" customHeight="1" x14ac:dyDescent="0.25">
      <c r="A11" s="143"/>
      <c r="B11" s="111"/>
      <c r="C11" s="80"/>
      <c r="D11" s="81"/>
      <c r="E11" s="211"/>
      <c r="F11" s="20"/>
      <c r="G11" s="19"/>
      <c r="H11" s="21"/>
      <c r="I11" s="19"/>
      <c r="J11" s="19"/>
      <c r="K11" s="19"/>
      <c r="L11" s="19"/>
    </row>
    <row r="12" spans="1:12" s="22" customFormat="1" ht="24" customHeight="1" x14ac:dyDescent="0.25">
      <c r="A12" s="143"/>
      <c r="B12" s="111"/>
      <c r="C12" s="112"/>
      <c r="D12" s="19"/>
      <c r="E12" s="229"/>
      <c r="F12" s="81"/>
      <c r="G12" s="60"/>
      <c r="H12" s="21"/>
      <c r="I12" s="19"/>
      <c r="J12" s="19"/>
      <c r="K12" s="19"/>
      <c r="L12" s="19"/>
    </row>
    <row r="13" spans="1:12" s="22" customFormat="1" ht="24" customHeight="1" x14ac:dyDescent="0.25">
      <c r="A13" s="143"/>
      <c r="B13" s="111"/>
      <c r="C13" s="80"/>
      <c r="D13" s="19"/>
      <c r="E13" s="10"/>
      <c r="F13" s="20"/>
      <c r="G13" s="19"/>
      <c r="H13" s="21"/>
      <c r="I13" s="19"/>
      <c r="J13" s="19"/>
      <c r="K13" s="19"/>
      <c r="L13" s="19"/>
    </row>
    <row r="14" spans="1:12" s="22" customFormat="1" ht="24" customHeight="1" x14ac:dyDescent="0.25">
      <c r="A14" s="143"/>
      <c r="B14" s="111"/>
      <c r="C14" s="112"/>
      <c r="D14" s="19"/>
      <c r="E14" s="10"/>
      <c r="F14" s="20"/>
      <c r="G14" s="19"/>
      <c r="H14" s="21"/>
      <c r="I14" s="19"/>
      <c r="J14" s="19"/>
      <c r="K14" s="19"/>
      <c r="L14" s="19"/>
    </row>
    <row r="15" spans="1:12" s="22" customFormat="1" ht="24" customHeight="1" x14ac:dyDescent="0.25">
      <c r="A15" s="143"/>
      <c r="B15" s="111"/>
      <c r="C15" s="80"/>
      <c r="D15" s="19"/>
      <c r="E15" s="10"/>
      <c r="F15" s="20"/>
      <c r="G15" s="19"/>
      <c r="H15" s="21"/>
      <c r="I15" s="19"/>
      <c r="J15" s="19"/>
      <c r="K15" s="19"/>
      <c r="L15" s="19"/>
    </row>
    <row r="16" spans="1:12" s="22" customFormat="1" ht="24" customHeight="1" x14ac:dyDescent="0.25">
      <c r="A16" s="143"/>
      <c r="B16" s="111"/>
      <c r="C16" s="80"/>
      <c r="D16" s="19"/>
      <c r="E16" s="10"/>
      <c r="F16" s="20"/>
      <c r="G16" s="19"/>
      <c r="H16" s="21"/>
      <c r="I16" s="19"/>
      <c r="J16" s="19"/>
      <c r="K16" s="19"/>
      <c r="L16" s="19"/>
    </row>
    <row r="17" spans="1:12" s="22" customFormat="1" ht="24" customHeight="1" x14ac:dyDescent="0.25">
      <c r="A17" s="143"/>
      <c r="B17" s="111"/>
      <c r="C17" s="112"/>
      <c r="D17" s="19"/>
      <c r="E17" s="10"/>
      <c r="F17" s="20"/>
      <c r="G17" s="19"/>
      <c r="H17" s="21"/>
      <c r="I17" s="19"/>
      <c r="J17" s="19"/>
      <c r="K17" s="19"/>
      <c r="L17" s="19"/>
    </row>
    <row r="18" spans="1:12" s="22" customFormat="1" ht="24" customHeight="1" x14ac:dyDescent="0.25">
      <c r="A18" s="143"/>
      <c r="B18" s="111"/>
      <c r="C18" s="80"/>
      <c r="D18" s="19"/>
      <c r="E18" s="10"/>
      <c r="F18" s="20"/>
      <c r="G18" s="19"/>
      <c r="H18" s="21"/>
      <c r="I18" s="19"/>
      <c r="J18" s="19"/>
      <c r="K18" s="19"/>
      <c r="L18" s="19"/>
    </row>
    <row r="19" spans="1:12" s="22" customFormat="1" ht="24" customHeight="1" x14ac:dyDescent="0.25">
      <c r="A19" s="143"/>
      <c r="B19" s="111"/>
      <c r="C19" s="112"/>
      <c r="D19" s="19"/>
      <c r="E19" s="10"/>
      <c r="F19" s="20"/>
      <c r="G19" s="19"/>
      <c r="H19" s="21"/>
      <c r="I19" s="19"/>
      <c r="J19" s="19"/>
      <c r="K19" s="19"/>
      <c r="L19" s="19"/>
    </row>
    <row r="20" spans="1:12" s="22" customFormat="1" ht="24" customHeight="1" x14ac:dyDescent="0.25">
      <c r="A20" s="143"/>
      <c r="B20" s="111"/>
      <c r="C20" s="80"/>
      <c r="D20" s="19"/>
      <c r="E20" s="10"/>
      <c r="F20" s="20"/>
      <c r="G20" s="19"/>
      <c r="H20" s="21"/>
      <c r="I20" s="19"/>
      <c r="J20" s="19"/>
      <c r="K20" s="19"/>
      <c r="L20" s="19"/>
    </row>
    <row r="21" spans="1:12" s="22" customFormat="1" ht="24" customHeight="1" x14ac:dyDescent="0.25">
      <c r="A21" s="143"/>
      <c r="B21" s="111"/>
      <c r="C21" s="80"/>
      <c r="D21" s="19"/>
      <c r="E21" s="10"/>
      <c r="F21" s="20"/>
      <c r="G21" s="19"/>
      <c r="H21" s="21"/>
      <c r="I21" s="19"/>
      <c r="J21" s="19"/>
      <c r="K21" s="19"/>
      <c r="L21" s="19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25" customWidth="1"/>
    <col min="2" max="2" width="42.21875" style="25" customWidth="1"/>
    <col min="3" max="3" width="11.109375" style="25" customWidth="1"/>
    <col min="4" max="4" width="14" style="25" customWidth="1"/>
    <col min="5" max="5" width="9.44140625" style="25" customWidth="1"/>
    <col min="6" max="6" width="14" style="25" customWidth="1"/>
    <col min="7" max="7" width="9.5546875" style="25" customWidth="1"/>
    <col min="8" max="8" width="14" style="25" customWidth="1"/>
    <col min="9" max="9" width="27.21875" style="25" customWidth="1"/>
    <col min="10" max="16384" width="8.88671875" style="23"/>
  </cols>
  <sheetData>
    <row r="1" spans="1:9" s="39" customFormat="1" ht="36" customHeight="1" x14ac:dyDescent="0.55000000000000004">
      <c r="A1" s="276" t="s">
        <v>72</v>
      </c>
      <c r="B1" s="276"/>
      <c r="C1" s="276"/>
      <c r="D1" s="276"/>
      <c r="E1" s="276"/>
      <c r="F1" s="276"/>
      <c r="G1" s="276"/>
      <c r="H1" s="276"/>
      <c r="I1" s="276"/>
    </row>
    <row r="2" spans="1:9" ht="24" customHeight="1" x14ac:dyDescent="0.25">
      <c r="A2" s="79" t="s">
        <v>91</v>
      </c>
      <c r="B2" s="79"/>
      <c r="C2" s="26"/>
      <c r="D2" s="26"/>
      <c r="E2" s="26"/>
      <c r="F2" s="26"/>
      <c r="G2" s="26"/>
      <c r="H2" s="26"/>
      <c r="I2" s="27" t="s">
        <v>82</v>
      </c>
    </row>
    <row r="3" spans="1:9" ht="24" customHeight="1" x14ac:dyDescent="0.25">
      <c r="A3" s="281" t="s">
        <v>3</v>
      </c>
      <c r="B3" s="279" t="s">
        <v>4</v>
      </c>
      <c r="C3" s="279" t="s">
        <v>62</v>
      </c>
      <c r="D3" s="279" t="s">
        <v>74</v>
      </c>
      <c r="E3" s="277" t="s">
        <v>75</v>
      </c>
      <c r="F3" s="278"/>
      <c r="G3" s="277" t="s">
        <v>76</v>
      </c>
      <c r="H3" s="278"/>
      <c r="I3" s="279" t="s">
        <v>73</v>
      </c>
    </row>
    <row r="4" spans="1:9" ht="24" customHeight="1" x14ac:dyDescent="0.25">
      <c r="A4" s="282"/>
      <c r="B4" s="280"/>
      <c r="C4" s="280"/>
      <c r="D4" s="280"/>
      <c r="E4" s="56" t="s">
        <v>79</v>
      </c>
      <c r="F4" s="56" t="s">
        <v>80</v>
      </c>
      <c r="G4" s="56" t="s">
        <v>79</v>
      </c>
      <c r="H4" s="56" t="s">
        <v>80</v>
      </c>
      <c r="I4" s="280"/>
    </row>
    <row r="5" spans="1:9" ht="24" customHeight="1" x14ac:dyDescent="0.25">
      <c r="A5" s="5" t="s">
        <v>289</v>
      </c>
      <c r="B5" s="182" t="s">
        <v>422</v>
      </c>
      <c r="C5" s="94" t="s">
        <v>424</v>
      </c>
      <c r="D5" s="94" t="s">
        <v>757</v>
      </c>
      <c r="E5" s="96">
        <v>59615000</v>
      </c>
      <c r="F5" s="94" t="s">
        <v>757</v>
      </c>
      <c r="G5" s="96">
        <v>61590000</v>
      </c>
      <c r="H5" s="94" t="s">
        <v>757</v>
      </c>
      <c r="I5" s="8" t="s">
        <v>758</v>
      </c>
    </row>
    <row r="6" spans="1:9" ht="24" customHeight="1" x14ac:dyDescent="0.25">
      <c r="A6" s="5"/>
      <c r="B6" s="112" t="s">
        <v>127</v>
      </c>
      <c r="C6" s="94"/>
      <c r="D6" s="94"/>
      <c r="E6" s="96"/>
      <c r="F6" s="94"/>
      <c r="G6" s="96"/>
      <c r="H6" s="94"/>
      <c r="I6" s="8"/>
    </row>
    <row r="7" spans="1:9" ht="24" customHeight="1" x14ac:dyDescent="0.25">
      <c r="A7" s="5"/>
      <c r="B7" s="6"/>
      <c r="C7" s="94"/>
      <c r="D7" s="94"/>
      <c r="E7" s="96"/>
      <c r="F7" s="94"/>
      <c r="G7" s="96"/>
      <c r="H7" s="94"/>
      <c r="I7" s="8"/>
    </row>
    <row r="8" spans="1:9" ht="24" customHeight="1" x14ac:dyDescent="0.25">
      <c r="A8" s="5"/>
      <c r="B8" s="6"/>
      <c r="C8" s="94"/>
      <c r="D8" s="94"/>
      <c r="E8" s="96"/>
      <c r="F8" s="94"/>
      <c r="G8" s="96"/>
      <c r="H8" s="94"/>
      <c r="I8" s="8"/>
    </row>
    <row r="9" spans="1:9" ht="24" customHeight="1" x14ac:dyDescent="0.25">
      <c r="A9" s="5"/>
      <c r="B9" s="6"/>
      <c r="C9" s="94"/>
      <c r="D9" s="94"/>
      <c r="E9" s="96"/>
      <c r="F9" s="94"/>
      <c r="G9" s="96"/>
      <c r="H9" s="94"/>
      <c r="I9" s="8"/>
    </row>
    <row r="10" spans="1:9" ht="24" customHeight="1" x14ac:dyDescent="0.25">
      <c r="A10" s="5"/>
      <c r="B10" s="6"/>
      <c r="C10" s="94"/>
      <c r="D10" s="94"/>
      <c r="E10" s="96"/>
      <c r="F10" s="94"/>
      <c r="G10" s="96"/>
      <c r="H10" s="94"/>
      <c r="I10" s="8"/>
    </row>
    <row r="11" spans="1:9" ht="24" customHeight="1" x14ac:dyDescent="0.25">
      <c r="A11" s="5"/>
      <c r="B11" s="6"/>
      <c r="C11" s="94"/>
      <c r="D11" s="94"/>
      <c r="E11" s="96"/>
      <c r="F11" s="94"/>
      <c r="G11" s="96"/>
      <c r="H11" s="94"/>
      <c r="I11" s="8"/>
    </row>
    <row r="12" spans="1:9" ht="24" customHeight="1" x14ac:dyDescent="0.25">
      <c r="A12" s="5"/>
      <c r="B12" s="6"/>
      <c r="C12" s="94"/>
      <c r="D12" s="94"/>
      <c r="E12" s="96"/>
      <c r="F12" s="94"/>
      <c r="G12" s="96"/>
      <c r="H12" s="94"/>
      <c r="I12" s="8"/>
    </row>
    <row r="13" spans="1:9" ht="24" customHeight="1" x14ac:dyDescent="0.25">
      <c r="A13" s="5"/>
      <c r="B13" s="6"/>
      <c r="C13" s="94"/>
      <c r="D13" s="94"/>
      <c r="E13" s="96"/>
      <c r="F13" s="94"/>
      <c r="G13" s="96"/>
      <c r="H13" s="94"/>
      <c r="I13" s="8"/>
    </row>
    <row r="14" spans="1:9" ht="24" customHeight="1" x14ac:dyDescent="0.25">
      <c r="A14" s="5"/>
      <c r="B14" s="6"/>
      <c r="C14" s="94"/>
      <c r="D14" s="94"/>
      <c r="E14" s="96"/>
      <c r="F14" s="94"/>
      <c r="G14" s="96"/>
      <c r="H14" s="94"/>
      <c r="I14" s="8"/>
    </row>
    <row r="15" spans="1:9" ht="24" customHeight="1" x14ac:dyDescent="0.25">
      <c r="A15" s="5"/>
      <c r="B15" s="6"/>
      <c r="C15" s="94"/>
      <c r="D15" s="94"/>
      <c r="E15" s="96"/>
      <c r="F15" s="94"/>
      <c r="G15" s="96"/>
      <c r="H15" s="94"/>
      <c r="I15" s="8"/>
    </row>
    <row r="16" spans="1:9" ht="24" customHeight="1" x14ac:dyDescent="0.25">
      <c r="A16" s="5"/>
      <c r="B16" s="6"/>
      <c r="C16" s="95"/>
      <c r="D16" s="95"/>
      <c r="E16" s="97"/>
      <c r="F16" s="95"/>
      <c r="G16" s="97"/>
      <c r="H16" s="95"/>
      <c r="I16" s="8"/>
    </row>
    <row r="17" spans="3:9" ht="24" customHeight="1" x14ac:dyDescent="0.25">
      <c r="C17" s="55"/>
      <c r="D17" s="55"/>
      <c r="E17" s="55"/>
      <c r="F17" s="55"/>
      <c r="G17" s="55"/>
      <c r="H17" s="55"/>
      <c r="I17" s="55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8.6640625" style="199" customWidth="1"/>
    <col min="2" max="2" width="8.77734375" style="199" customWidth="1"/>
    <col min="3" max="3" width="44.21875" style="200" customWidth="1"/>
    <col min="4" max="4" width="10.88671875" style="199" customWidth="1"/>
    <col min="5" max="5" width="12.44140625" style="199" customWidth="1"/>
    <col min="6" max="6" width="18.88671875" style="199" customWidth="1"/>
    <col min="7" max="7" width="11.21875" style="199" customWidth="1"/>
    <col min="8" max="9" width="12.44140625" style="199" customWidth="1"/>
    <col min="10" max="16384" width="8.88671875" style="59"/>
  </cols>
  <sheetData>
    <row r="1" spans="1:12" ht="36" customHeight="1" x14ac:dyDescent="0.15">
      <c r="A1" s="184" t="s">
        <v>68</v>
      </c>
      <c r="B1" s="184"/>
      <c r="C1" s="185"/>
      <c r="D1" s="184"/>
      <c r="E1" s="184"/>
      <c r="F1" s="184"/>
      <c r="G1" s="184"/>
      <c r="H1" s="184"/>
      <c r="I1" s="184"/>
      <c r="J1" s="171"/>
      <c r="K1" s="171"/>
      <c r="L1" s="171"/>
    </row>
    <row r="2" spans="1:12" s="22" customFormat="1" ht="25.5" customHeight="1" x14ac:dyDescent="0.25">
      <c r="A2" s="64" t="s">
        <v>92</v>
      </c>
      <c r="B2" s="187"/>
      <c r="C2" s="188"/>
      <c r="D2" s="189"/>
      <c r="E2" s="189"/>
      <c r="F2" s="189"/>
      <c r="G2" s="189"/>
      <c r="H2" s="189"/>
      <c r="I2" s="128" t="s">
        <v>83</v>
      </c>
      <c r="J2" s="189"/>
      <c r="K2" s="189"/>
      <c r="L2" s="189"/>
    </row>
    <row r="3" spans="1:12" ht="35.25" customHeight="1" x14ac:dyDescent="0.15">
      <c r="A3" s="194" t="s">
        <v>39</v>
      </c>
      <c r="B3" s="195" t="s">
        <v>40</v>
      </c>
      <c r="C3" s="196" t="s">
        <v>52</v>
      </c>
      <c r="D3" s="196" t="s">
        <v>0</v>
      </c>
      <c r="E3" s="197" t="s">
        <v>94</v>
      </c>
      <c r="F3" s="194" t="s">
        <v>41</v>
      </c>
      <c r="G3" s="194" t="s">
        <v>42</v>
      </c>
      <c r="H3" s="194" t="s">
        <v>43</v>
      </c>
      <c r="I3" s="198" t="s">
        <v>1</v>
      </c>
    </row>
    <row r="4" spans="1:12" s="186" customFormat="1" ht="24" customHeight="1" x14ac:dyDescent="0.15">
      <c r="A4" s="143">
        <v>2022</v>
      </c>
      <c r="B4" s="111">
        <v>1</v>
      </c>
      <c r="C4" s="98" t="s">
        <v>434</v>
      </c>
      <c r="D4" s="81" t="s">
        <v>353</v>
      </c>
      <c r="E4" s="21">
        <v>17000000</v>
      </c>
      <c r="F4" s="19" t="s">
        <v>356</v>
      </c>
      <c r="G4" s="19" t="s">
        <v>364</v>
      </c>
      <c r="H4" s="19" t="s">
        <v>365</v>
      </c>
      <c r="I4" s="60"/>
      <c r="J4" s="59"/>
      <c r="K4" s="59"/>
      <c r="L4" s="59"/>
    </row>
    <row r="5" spans="1:12" s="186" customFormat="1" ht="24" customHeight="1" x14ac:dyDescent="0.15">
      <c r="A5" s="143">
        <v>2022</v>
      </c>
      <c r="B5" s="110">
        <v>1</v>
      </c>
      <c r="C5" s="98" t="s">
        <v>435</v>
      </c>
      <c r="D5" s="81" t="s">
        <v>353</v>
      </c>
      <c r="E5" s="82">
        <v>10000000</v>
      </c>
      <c r="F5" s="19" t="s">
        <v>439</v>
      </c>
      <c r="G5" s="19" t="s">
        <v>440</v>
      </c>
      <c r="H5" s="19" t="s">
        <v>441</v>
      </c>
      <c r="I5" s="60"/>
      <c r="J5" s="59"/>
      <c r="K5" s="59"/>
      <c r="L5" s="59"/>
    </row>
    <row r="6" spans="1:12" s="22" customFormat="1" ht="24" customHeight="1" x14ac:dyDescent="0.25">
      <c r="A6" s="143">
        <v>2022</v>
      </c>
      <c r="B6" s="110">
        <v>1</v>
      </c>
      <c r="C6" s="98" t="s">
        <v>436</v>
      </c>
      <c r="D6" s="81" t="s">
        <v>353</v>
      </c>
      <c r="E6" s="82">
        <v>5000000</v>
      </c>
      <c r="F6" s="19" t="s">
        <v>439</v>
      </c>
      <c r="G6" s="19" t="s">
        <v>366</v>
      </c>
      <c r="H6" s="19" t="s">
        <v>367</v>
      </c>
      <c r="I6" s="19"/>
    </row>
    <row r="7" spans="1:12" ht="24" customHeight="1" x14ac:dyDescent="0.15">
      <c r="A7" s="143">
        <v>2022</v>
      </c>
      <c r="B7" s="111">
        <v>1</v>
      </c>
      <c r="C7" s="98" t="s">
        <v>437</v>
      </c>
      <c r="D7" s="81" t="s">
        <v>438</v>
      </c>
      <c r="E7" s="21">
        <v>57960000</v>
      </c>
      <c r="F7" s="19" t="s">
        <v>368</v>
      </c>
      <c r="G7" s="19" t="s">
        <v>442</v>
      </c>
      <c r="H7" s="19" t="s">
        <v>443</v>
      </c>
      <c r="I7" s="60"/>
    </row>
    <row r="8" spans="1:12" ht="24" customHeight="1" x14ac:dyDescent="0.15">
      <c r="A8" s="143"/>
      <c r="B8" s="110"/>
      <c r="C8" s="112" t="s">
        <v>325</v>
      </c>
      <c r="D8" s="81"/>
      <c r="E8" s="21"/>
      <c r="F8" s="19"/>
      <c r="G8" s="19"/>
      <c r="H8" s="19"/>
      <c r="I8" s="226"/>
    </row>
    <row r="9" spans="1:12" ht="24" customHeight="1" x14ac:dyDescent="0.15">
      <c r="A9" s="143"/>
      <c r="B9" s="111"/>
      <c r="C9" s="98"/>
      <c r="D9" s="81"/>
      <c r="E9" s="21"/>
      <c r="F9" s="19"/>
      <c r="G9" s="19"/>
      <c r="H9" s="19"/>
      <c r="I9" s="60"/>
    </row>
    <row r="10" spans="1:12" ht="24" customHeight="1" x14ac:dyDescent="0.15">
      <c r="A10" s="143"/>
      <c r="B10" s="110"/>
      <c r="C10" s="98"/>
      <c r="D10" s="81"/>
      <c r="E10" s="141"/>
      <c r="F10" s="81"/>
      <c r="G10" s="60"/>
      <c r="H10" s="141"/>
      <c r="I10" s="60"/>
    </row>
    <row r="11" spans="1:12" ht="24" customHeight="1" x14ac:dyDescent="0.15">
      <c r="A11" s="143"/>
      <c r="B11" s="110"/>
      <c r="C11" s="98"/>
      <c r="D11" s="81"/>
      <c r="E11" s="141"/>
      <c r="F11" s="81"/>
      <c r="G11" s="60"/>
      <c r="H11" s="141"/>
      <c r="I11" s="60"/>
    </row>
    <row r="12" spans="1:12" s="142" customFormat="1" ht="24" customHeight="1" x14ac:dyDescent="0.15">
      <c r="A12" s="143"/>
      <c r="B12" s="110"/>
      <c r="C12" s="98"/>
      <c r="D12" s="81"/>
      <c r="E12" s="141"/>
      <c r="F12" s="81"/>
      <c r="G12" s="60"/>
      <c r="H12" s="60"/>
      <c r="I12" s="60"/>
      <c r="J12" s="59"/>
      <c r="K12" s="59"/>
      <c r="L12" s="59"/>
    </row>
    <row r="13" spans="1:12" s="142" customFormat="1" ht="24" customHeight="1" x14ac:dyDescent="0.15">
      <c r="A13" s="143"/>
      <c r="B13" s="111"/>
      <c r="C13" s="98"/>
      <c r="D13" s="81"/>
      <c r="E13" s="21"/>
      <c r="F13" s="19"/>
      <c r="G13" s="19"/>
      <c r="H13" s="19"/>
      <c r="I13" s="60"/>
      <c r="J13" s="59"/>
      <c r="K13" s="59"/>
      <c r="L13" s="59"/>
    </row>
    <row r="14" spans="1:12" ht="24" customHeight="1" x14ac:dyDescent="0.15">
      <c r="A14" s="143"/>
      <c r="B14" s="110"/>
      <c r="C14" s="98"/>
      <c r="D14" s="81"/>
      <c r="E14" s="21"/>
      <c r="F14" s="19"/>
      <c r="G14" s="19"/>
      <c r="H14" s="19"/>
      <c r="I14" s="226"/>
    </row>
    <row r="15" spans="1:12" s="186" customFormat="1" ht="24" customHeight="1" x14ac:dyDescent="0.15">
      <c r="A15" s="143"/>
      <c r="B15" s="111"/>
      <c r="C15" s="98"/>
      <c r="D15" s="81"/>
      <c r="E15" s="21"/>
      <c r="F15" s="19"/>
      <c r="G15" s="19"/>
      <c r="H15" s="19"/>
      <c r="I15" s="60"/>
      <c r="J15" s="59"/>
      <c r="K15" s="59"/>
      <c r="L15" s="59"/>
    </row>
    <row r="16" spans="1:12" s="186" customFormat="1" ht="24" customHeight="1" x14ac:dyDescent="0.15">
      <c r="A16" s="144"/>
      <c r="B16" s="110"/>
      <c r="C16" s="182"/>
      <c r="D16" s="81"/>
      <c r="E16" s="82"/>
      <c r="F16" s="19"/>
      <c r="G16" s="60"/>
      <c r="H16" s="19"/>
      <c r="I16" s="60"/>
      <c r="J16" s="59"/>
      <c r="K16" s="59"/>
      <c r="L16" s="59"/>
    </row>
    <row r="17" spans="1:12" s="186" customFormat="1" ht="24" customHeight="1" x14ac:dyDescent="0.15">
      <c r="A17" s="144"/>
      <c r="B17" s="110"/>
      <c r="C17" s="182"/>
      <c r="D17" s="81"/>
      <c r="E17" s="82"/>
      <c r="F17" s="19"/>
      <c r="G17" s="60"/>
      <c r="H17" s="19"/>
      <c r="I17" s="60"/>
      <c r="J17" s="59"/>
      <c r="K17" s="59"/>
      <c r="L17" s="59"/>
    </row>
    <row r="18" spans="1:12" s="186" customFormat="1" ht="24" customHeight="1" x14ac:dyDescent="0.15">
      <c r="A18" s="144"/>
      <c r="B18" s="110"/>
      <c r="C18" s="182"/>
      <c r="D18" s="81"/>
      <c r="E18" s="82"/>
      <c r="F18" s="19"/>
      <c r="G18" s="60"/>
      <c r="H18" s="19"/>
      <c r="I18" s="60"/>
      <c r="J18" s="59"/>
      <c r="K18" s="59"/>
      <c r="L18" s="59"/>
    </row>
    <row r="19" spans="1:12" s="186" customFormat="1" ht="24" customHeight="1" x14ac:dyDescent="0.15">
      <c r="A19" s="144"/>
      <c r="B19" s="110"/>
      <c r="C19" s="182"/>
      <c r="D19" s="81"/>
      <c r="E19" s="82"/>
      <c r="F19" s="19"/>
      <c r="G19" s="60"/>
      <c r="H19" s="19"/>
      <c r="I19" s="60"/>
      <c r="J19" s="59"/>
      <c r="K19" s="59"/>
      <c r="L19" s="59"/>
    </row>
    <row r="20" spans="1:12" s="186" customFormat="1" ht="24" customHeight="1" x14ac:dyDescent="0.15">
      <c r="A20" s="144"/>
      <c r="B20" s="110"/>
      <c r="C20" s="182"/>
      <c r="D20" s="81"/>
      <c r="E20" s="82"/>
      <c r="F20" s="19"/>
      <c r="G20" s="60"/>
      <c r="H20" s="19"/>
      <c r="I20" s="60"/>
      <c r="J20" s="59"/>
      <c r="K20" s="59"/>
      <c r="L20" s="59"/>
    </row>
    <row r="21" spans="1:12" s="186" customFormat="1" ht="24" customHeight="1" x14ac:dyDescent="0.15">
      <c r="A21" s="144"/>
      <c r="B21" s="110"/>
      <c r="C21" s="182"/>
      <c r="D21" s="81"/>
      <c r="E21" s="82"/>
      <c r="F21" s="19"/>
      <c r="G21" s="60"/>
      <c r="H21" s="19"/>
      <c r="I21" s="60"/>
      <c r="J21" s="59"/>
      <c r="K21" s="59"/>
      <c r="L21" s="5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199" customWidth="1"/>
    <col min="2" max="2" width="8.77734375" style="199" customWidth="1"/>
    <col min="3" max="3" width="46.6640625" style="200" bestFit="1" customWidth="1"/>
    <col min="4" max="4" width="10.88671875" style="199" customWidth="1"/>
    <col min="5" max="8" width="12.44140625" style="199" customWidth="1"/>
    <col min="9" max="10" width="11.33203125" style="199" customWidth="1"/>
    <col min="11" max="11" width="11.6640625" style="202" customWidth="1"/>
    <col min="12" max="12" width="11.33203125" style="199" bestFit="1" customWidth="1"/>
    <col min="13" max="13" width="8.88671875" style="199"/>
    <col min="14" max="16384" width="8.88671875" style="59"/>
  </cols>
  <sheetData>
    <row r="1" spans="1:13" ht="36" customHeight="1" x14ac:dyDescent="0.15">
      <c r="A1" s="184" t="s">
        <v>71</v>
      </c>
      <c r="B1" s="184"/>
      <c r="C1" s="185"/>
      <c r="D1" s="184"/>
      <c r="E1" s="184"/>
      <c r="F1" s="184"/>
      <c r="G1" s="184"/>
      <c r="H1" s="184"/>
      <c r="I1" s="184"/>
      <c r="J1" s="184"/>
      <c r="K1" s="184"/>
      <c r="L1" s="184"/>
      <c r="M1" s="201"/>
    </row>
    <row r="2" spans="1:13" s="22" customFormat="1" ht="25.5" customHeight="1" x14ac:dyDescent="0.25">
      <c r="A2" s="64" t="s">
        <v>92</v>
      </c>
      <c r="B2" s="187"/>
      <c r="C2" s="188"/>
      <c r="D2" s="189"/>
      <c r="E2" s="189"/>
      <c r="F2" s="189"/>
      <c r="G2" s="189"/>
      <c r="H2" s="189"/>
      <c r="I2" s="189"/>
      <c r="J2" s="189"/>
      <c r="K2" s="189"/>
      <c r="L2" s="189"/>
      <c r="M2" s="128" t="s">
        <v>83</v>
      </c>
    </row>
    <row r="3" spans="1:13" ht="35.25" customHeight="1" x14ac:dyDescent="0.15">
      <c r="A3" s="194" t="s">
        <v>39</v>
      </c>
      <c r="B3" s="195" t="s">
        <v>40</v>
      </c>
      <c r="C3" s="196" t="s">
        <v>70</v>
      </c>
      <c r="D3" s="194" t="s">
        <v>69</v>
      </c>
      <c r="E3" s="195" t="s">
        <v>0</v>
      </c>
      <c r="F3" s="195" t="s">
        <v>87</v>
      </c>
      <c r="G3" s="195" t="s">
        <v>86</v>
      </c>
      <c r="H3" s="195" t="s">
        <v>85</v>
      </c>
      <c r="I3" s="195" t="s">
        <v>84</v>
      </c>
      <c r="J3" s="194" t="s">
        <v>41</v>
      </c>
      <c r="K3" s="194" t="s">
        <v>42</v>
      </c>
      <c r="L3" s="194" t="s">
        <v>43</v>
      </c>
      <c r="M3" s="198" t="s">
        <v>1</v>
      </c>
    </row>
    <row r="4" spans="1:13" s="22" customFormat="1" ht="24" customHeight="1" x14ac:dyDescent="0.25">
      <c r="A4" s="143">
        <v>2022</v>
      </c>
      <c r="B4" s="110">
        <v>1</v>
      </c>
      <c r="C4" s="228" t="s">
        <v>444</v>
      </c>
      <c r="D4" s="19" t="s">
        <v>369</v>
      </c>
      <c r="E4" s="10" t="s">
        <v>445</v>
      </c>
      <c r="F4" s="83">
        <v>10000000</v>
      </c>
      <c r="G4" s="84" t="s">
        <v>360</v>
      </c>
      <c r="H4" s="84"/>
      <c r="I4" s="83">
        <f>SUM(F4:H4)</f>
        <v>10000000</v>
      </c>
      <c r="J4" s="19" t="s">
        <v>356</v>
      </c>
      <c r="K4" s="19" t="s">
        <v>357</v>
      </c>
      <c r="L4" s="19" t="s">
        <v>358</v>
      </c>
      <c r="M4" s="21"/>
    </row>
    <row r="5" spans="1:13" s="22" customFormat="1" ht="24" customHeight="1" x14ac:dyDescent="0.25">
      <c r="A5" s="143"/>
      <c r="B5" s="110"/>
      <c r="C5" s="112" t="s">
        <v>127</v>
      </c>
      <c r="D5" s="19"/>
      <c r="E5" s="10"/>
      <c r="F5" s="83"/>
      <c r="G5" s="84"/>
      <c r="H5" s="84"/>
      <c r="I5" s="83"/>
      <c r="J5" s="19"/>
      <c r="K5" s="19"/>
      <c r="L5" s="19"/>
      <c r="M5" s="21"/>
    </row>
    <row r="6" spans="1:13" s="22" customFormat="1" ht="24" customHeight="1" x14ac:dyDescent="0.25">
      <c r="A6" s="143"/>
      <c r="B6" s="111"/>
      <c r="C6" s="62"/>
      <c r="D6" s="19"/>
      <c r="E6" s="10"/>
      <c r="F6" s="83"/>
      <c r="G6" s="84"/>
      <c r="H6" s="84"/>
      <c r="I6" s="227"/>
      <c r="J6" s="19"/>
      <c r="K6" s="19"/>
      <c r="L6" s="19"/>
      <c r="M6" s="21"/>
    </row>
    <row r="7" spans="1:13" s="22" customFormat="1" ht="24" customHeight="1" x14ac:dyDescent="0.25">
      <c r="A7" s="19"/>
      <c r="B7" s="60"/>
      <c r="C7" s="62"/>
      <c r="D7" s="19"/>
      <c r="E7" s="10"/>
      <c r="F7" s="83"/>
      <c r="G7" s="84"/>
      <c r="H7" s="84"/>
      <c r="I7" s="84"/>
      <c r="J7" s="19"/>
      <c r="K7" s="19"/>
      <c r="L7" s="19"/>
      <c r="M7" s="21"/>
    </row>
    <row r="8" spans="1:13" s="22" customFormat="1" ht="24" customHeight="1" x14ac:dyDescent="0.25">
      <c r="A8" s="19"/>
      <c r="B8" s="60"/>
      <c r="C8" s="62"/>
      <c r="D8" s="19"/>
      <c r="E8" s="10"/>
      <c r="F8" s="83"/>
      <c r="G8" s="84"/>
      <c r="H8" s="84"/>
      <c r="I8" s="84"/>
      <c r="J8" s="19"/>
      <c r="K8" s="19"/>
      <c r="L8" s="19"/>
      <c r="M8" s="21"/>
    </row>
    <row r="9" spans="1:13" s="22" customFormat="1" ht="24" customHeight="1" x14ac:dyDescent="0.25">
      <c r="A9" s="19"/>
      <c r="B9" s="60"/>
      <c r="C9" s="62"/>
      <c r="D9" s="19"/>
      <c r="E9" s="10"/>
      <c r="F9" s="83"/>
      <c r="G9" s="84"/>
      <c r="H9" s="84"/>
      <c r="I9" s="84"/>
      <c r="J9" s="19"/>
      <c r="K9" s="19"/>
      <c r="L9" s="19"/>
      <c r="M9" s="21"/>
    </row>
    <row r="10" spans="1:13" s="22" customFormat="1" ht="24" customHeight="1" x14ac:dyDescent="0.25">
      <c r="A10" s="19"/>
      <c r="B10" s="60"/>
      <c r="C10" s="62"/>
      <c r="D10" s="19"/>
      <c r="E10" s="10"/>
      <c r="F10" s="83"/>
      <c r="G10" s="84"/>
      <c r="H10" s="84"/>
      <c r="I10" s="84"/>
      <c r="J10" s="19"/>
      <c r="K10" s="19"/>
      <c r="L10" s="19"/>
      <c r="M10" s="21"/>
    </row>
    <row r="11" spans="1:13" s="22" customFormat="1" ht="24" customHeight="1" x14ac:dyDescent="0.25">
      <c r="A11" s="19"/>
      <c r="B11" s="60"/>
      <c r="C11" s="62"/>
      <c r="D11" s="19"/>
      <c r="E11" s="10"/>
      <c r="F11" s="83"/>
      <c r="G11" s="84"/>
      <c r="H11" s="84"/>
      <c r="I11" s="84"/>
      <c r="J11" s="19"/>
      <c r="K11" s="19"/>
      <c r="L11" s="19"/>
      <c r="M11" s="21"/>
    </row>
    <row r="12" spans="1:13" s="22" customFormat="1" ht="24" customHeight="1" x14ac:dyDescent="0.25">
      <c r="A12" s="19"/>
      <c r="B12" s="60"/>
      <c r="C12" s="88"/>
      <c r="D12" s="19"/>
      <c r="E12" s="10"/>
      <c r="F12" s="83"/>
      <c r="G12" s="84"/>
      <c r="H12" s="84"/>
      <c r="I12" s="84"/>
      <c r="J12" s="19"/>
      <c r="K12" s="19"/>
      <c r="L12" s="19"/>
      <c r="M12" s="21"/>
    </row>
    <row r="13" spans="1:13" s="22" customFormat="1" ht="24" customHeight="1" x14ac:dyDescent="0.25">
      <c r="A13" s="19"/>
      <c r="B13" s="60"/>
      <c r="C13" s="62"/>
      <c r="D13" s="19"/>
      <c r="E13" s="10"/>
      <c r="F13" s="83"/>
      <c r="G13" s="84"/>
      <c r="H13" s="84"/>
      <c r="I13" s="84"/>
      <c r="J13" s="19"/>
      <c r="K13" s="19"/>
      <c r="L13" s="19"/>
      <c r="M13" s="21"/>
    </row>
    <row r="14" spans="1:13" s="22" customFormat="1" ht="24" customHeight="1" x14ac:dyDescent="0.25">
      <c r="A14" s="19"/>
      <c r="B14" s="60"/>
      <c r="C14" s="88"/>
      <c r="D14" s="19"/>
      <c r="E14" s="10"/>
      <c r="F14" s="83"/>
      <c r="G14" s="84"/>
      <c r="H14" s="84"/>
      <c r="I14" s="84"/>
      <c r="J14" s="19"/>
      <c r="K14" s="19"/>
      <c r="L14" s="19"/>
      <c r="M14" s="21"/>
    </row>
    <row r="15" spans="1:13" s="22" customFormat="1" ht="24" customHeight="1" x14ac:dyDescent="0.25">
      <c r="A15" s="19"/>
      <c r="B15" s="60"/>
      <c r="C15" s="62"/>
      <c r="D15" s="19"/>
      <c r="E15" s="10"/>
      <c r="F15" s="83"/>
      <c r="G15" s="84"/>
      <c r="H15" s="84"/>
      <c r="I15" s="84"/>
      <c r="J15" s="19"/>
      <c r="K15" s="19"/>
      <c r="L15" s="19"/>
      <c r="M15" s="21"/>
    </row>
    <row r="16" spans="1:13" s="22" customFormat="1" ht="24" customHeight="1" x14ac:dyDescent="0.25">
      <c r="A16" s="19"/>
      <c r="B16" s="60"/>
      <c r="C16" s="62"/>
      <c r="D16" s="19"/>
      <c r="E16" s="10"/>
      <c r="F16" s="83"/>
      <c r="G16" s="84"/>
      <c r="H16" s="84"/>
      <c r="I16" s="84"/>
      <c r="J16" s="19"/>
      <c r="K16" s="19"/>
      <c r="L16" s="19"/>
      <c r="M16" s="21"/>
    </row>
    <row r="17" spans="1:13" s="22" customFormat="1" ht="24" customHeight="1" x14ac:dyDescent="0.25">
      <c r="A17" s="19"/>
      <c r="B17" s="60"/>
      <c r="C17" s="62"/>
      <c r="D17" s="19"/>
      <c r="E17" s="10"/>
      <c r="F17" s="83"/>
      <c r="G17" s="84"/>
      <c r="H17" s="84"/>
      <c r="I17" s="84"/>
      <c r="J17" s="19"/>
      <c r="K17" s="19"/>
      <c r="L17" s="19"/>
      <c r="M17" s="21"/>
    </row>
    <row r="18" spans="1:13" s="22" customFormat="1" ht="24" customHeight="1" x14ac:dyDescent="0.25">
      <c r="A18" s="19"/>
      <c r="B18" s="60"/>
      <c r="C18" s="62"/>
      <c r="D18" s="19"/>
      <c r="E18" s="10"/>
      <c r="F18" s="83"/>
      <c r="G18" s="84"/>
      <c r="H18" s="84"/>
      <c r="I18" s="84"/>
      <c r="J18" s="19"/>
      <c r="K18" s="19"/>
      <c r="L18" s="19"/>
      <c r="M18" s="21"/>
    </row>
    <row r="19" spans="1:13" s="22" customFormat="1" ht="24" customHeight="1" x14ac:dyDescent="0.25">
      <c r="A19" s="19"/>
      <c r="B19" s="60"/>
      <c r="C19" s="62"/>
      <c r="D19" s="19"/>
      <c r="E19" s="10"/>
      <c r="F19" s="83"/>
      <c r="G19" s="84"/>
      <c r="H19" s="84"/>
      <c r="I19" s="84"/>
      <c r="J19" s="19"/>
      <c r="K19" s="19"/>
      <c r="L19" s="19"/>
      <c r="M19" s="21"/>
    </row>
    <row r="20" spans="1:13" s="22" customFormat="1" ht="24" customHeight="1" x14ac:dyDescent="0.25">
      <c r="A20" s="19"/>
      <c r="B20" s="60"/>
      <c r="C20" s="62"/>
      <c r="D20" s="19"/>
      <c r="E20" s="10"/>
      <c r="F20" s="83"/>
      <c r="G20" s="84"/>
      <c r="H20" s="84"/>
      <c r="I20" s="84"/>
      <c r="J20" s="19"/>
      <c r="K20" s="19"/>
      <c r="L20" s="19"/>
      <c r="M20" s="21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31" customWidth="1"/>
    <col min="2" max="2" width="56.5546875" style="31" customWidth="1"/>
    <col min="3" max="3" width="9.5546875" style="31" customWidth="1"/>
    <col min="4" max="4" width="8.88671875" style="31" customWidth="1"/>
    <col min="5" max="5" width="9.21875" style="31" customWidth="1"/>
    <col min="6" max="8" width="9.6640625" style="31" customWidth="1"/>
    <col min="9" max="9" width="11.109375" style="31" customWidth="1"/>
    <col min="10" max="10" width="9.6640625" style="31" customWidth="1"/>
    <col min="11" max="11" width="8.44140625" style="31" customWidth="1"/>
    <col min="12" max="12" width="1.5546875" style="18" customWidth="1"/>
    <col min="13" max="13" width="8.88671875" style="18" hidden="1" customWidth="1"/>
    <col min="14" max="15" width="9.6640625" style="31" hidden="1" customWidth="1"/>
    <col min="16" max="16" width="8.88671875" style="18" hidden="1" customWidth="1"/>
    <col min="17" max="17" width="12.6640625" style="18" hidden="1" customWidth="1"/>
    <col min="18" max="18" width="8.88671875" style="18" customWidth="1"/>
    <col min="19" max="16384" width="8.88671875" style="18"/>
  </cols>
  <sheetData>
    <row r="1" spans="1:18" ht="36" customHeight="1" x14ac:dyDescent="0.15">
      <c r="A1" s="11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40"/>
      <c r="N1" s="18"/>
      <c r="O1" s="18"/>
    </row>
    <row r="2" spans="1:18" ht="25.5" customHeight="1" x14ac:dyDescent="0.15">
      <c r="A2" s="52" t="s">
        <v>92</v>
      </c>
      <c r="B2" s="24"/>
      <c r="C2" s="24"/>
      <c r="D2" s="26"/>
      <c r="E2" s="26"/>
      <c r="F2" s="26"/>
      <c r="G2" s="26"/>
      <c r="H2" s="26"/>
      <c r="I2" s="26"/>
      <c r="J2" s="26"/>
      <c r="K2" s="27" t="s">
        <v>81</v>
      </c>
      <c r="N2" s="26"/>
      <c r="O2" s="26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16" t="s">
        <v>8</v>
      </c>
      <c r="O3" s="16" t="s">
        <v>9</v>
      </c>
    </row>
    <row r="4" spans="1:18" ht="24" customHeight="1" x14ac:dyDescent="0.15">
      <c r="A4" s="203" t="s">
        <v>380</v>
      </c>
      <c r="B4" s="17" t="s">
        <v>381</v>
      </c>
      <c r="C4" s="50" t="s">
        <v>376</v>
      </c>
      <c r="D4" s="231">
        <v>44531</v>
      </c>
      <c r="E4" s="231">
        <v>44538</v>
      </c>
      <c r="F4" s="231">
        <v>44538</v>
      </c>
      <c r="G4" s="15">
        <v>56556000</v>
      </c>
      <c r="H4" s="15">
        <v>51414545</v>
      </c>
      <c r="I4" s="15" t="s">
        <v>388</v>
      </c>
      <c r="J4" s="15" t="s">
        <v>383</v>
      </c>
      <c r="K4" s="15"/>
      <c r="M4" s="36">
        <f t="shared" ref="M4:M13" si="0">H4/G4</f>
        <v>0.90909090105382273</v>
      </c>
      <c r="N4" s="15">
        <v>4600</v>
      </c>
      <c r="O4" s="15">
        <v>4181</v>
      </c>
      <c r="P4" s="36">
        <f t="shared" ref="P4:P13" si="1">O4/N4</f>
        <v>0.90891304347826085</v>
      </c>
      <c r="Q4" s="37"/>
      <c r="R4" s="37"/>
    </row>
    <row r="5" spans="1:18" ht="24" customHeight="1" x14ac:dyDescent="0.15">
      <c r="A5" s="203" t="s">
        <v>380</v>
      </c>
      <c r="B5" s="17" t="s">
        <v>379</v>
      </c>
      <c r="C5" s="50" t="s">
        <v>376</v>
      </c>
      <c r="D5" s="231">
        <v>44532</v>
      </c>
      <c r="E5" s="231">
        <v>44538</v>
      </c>
      <c r="F5" s="231">
        <v>44538</v>
      </c>
      <c r="G5" s="15">
        <v>37660000</v>
      </c>
      <c r="H5" s="15">
        <v>34236364</v>
      </c>
      <c r="I5" s="15" t="s">
        <v>386</v>
      </c>
      <c r="J5" s="15" t="s">
        <v>383</v>
      </c>
      <c r="K5" s="15"/>
      <c r="M5" s="36">
        <f t="shared" si="0"/>
        <v>0.9090909187466808</v>
      </c>
      <c r="N5" s="15">
        <v>4600</v>
      </c>
      <c r="O5" s="15">
        <v>4181</v>
      </c>
      <c r="P5" s="36">
        <f t="shared" si="1"/>
        <v>0.90891304347826085</v>
      </c>
      <c r="Q5" s="37"/>
      <c r="R5" s="37"/>
    </row>
    <row r="6" spans="1:18" ht="24" customHeight="1" x14ac:dyDescent="0.15">
      <c r="A6" s="203" t="s">
        <v>380</v>
      </c>
      <c r="B6" s="17" t="s">
        <v>447</v>
      </c>
      <c r="C6" s="50" t="s">
        <v>463</v>
      </c>
      <c r="D6" s="231" t="s">
        <v>465</v>
      </c>
      <c r="E6" s="231" t="s">
        <v>467</v>
      </c>
      <c r="F6" s="231" t="s">
        <v>468</v>
      </c>
      <c r="G6" s="15">
        <v>6300</v>
      </c>
      <c r="H6" s="15">
        <f>G6/1.1</f>
        <v>5727.272727272727</v>
      </c>
      <c r="I6" s="15" t="s">
        <v>384</v>
      </c>
      <c r="J6" s="15" t="s">
        <v>472</v>
      </c>
      <c r="K6" s="15"/>
      <c r="M6" s="36">
        <f t="shared" si="0"/>
        <v>0.90909090909090906</v>
      </c>
      <c r="N6" s="15">
        <v>4600</v>
      </c>
      <c r="O6" s="15">
        <v>4181</v>
      </c>
      <c r="P6" s="36">
        <f t="shared" si="1"/>
        <v>0.90891304347826085</v>
      </c>
      <c r="Q6" s="37"/>
      <c r="R6" s="37"/>
    </row>
    <row r="7" spans="1:18" ht="24" customHeight="1" x14ac:dyDescent="0.15">
      <c r="A7" s="203" t="s">
        <v>380</v>
      </c>
      <c r="B7" s="17" t="s">
        <v>455</v>
      </c>
      <c r="C7" s="50" t="s">
        <v>463</v>
      </c>
      <c r="D7" s="231" t="s">
        <v>465</v>
      </c>
      <c r="E7" s="231" t="s">
        <v>467</v>
      </c>
      <c r="F7" s="231" t="s">
        <v>468</v>
      </c>
      <c r="G7" s="15">
        <v>6300</v>
      </c>
      <c r="H7" s="15">
        <f>G7/1.1</f>
        <v>5727.272727272727</v>
      </c>
      <c r="I7" s="15" t="s">
        <v>384</v>
      </c>
      <c r="J7" s="15" t="s">
        <v>472</v>
      </c>
      <c r="K7" s="15"/>
      <c r="M7" s="36">
        <f t="shared" si="0"/>
        <v>0.90909090909090906</v>
      </c>
      <c r="N7" s="15">
        <v>4600</v>
      </c>
      <c r="O7" s="15">
        <v>4181</v>
      </c>
      <c r="P7" s="36">
        <f t="shared" si="1"/>
        <v>0.90891304347826085</v>
      </c>
      <c r="Q7" s="37"/>
      <c r="R7" s="37"/>
    </row>
    <row r="8" spans="1:18" ht="24" customHeight="1" x14ac:dyDescent="0.15">
      <c r="A8" s="203" t="s">
        <v>380</v>
      </c>
      <c r="B8" s="17" t="s">
        <v>457</v>
      </c>
      <c r="C8" s="50" t="s">
        <v>464</v>
      </c>
      <c r="D8" s="231" t="s">
        <v>465</v>
      </c>
      <c r="E8" s="231" t="s">
        <v>467</v>
      </c>
      <c r="F8" s="231" t="s">
        <v>468</v>
      </c>
      <c r="G8" s="15">
        <v>6300</v>
      </c>
      <c r="H8" s="15">
        <f t="shared" ref="H8:H13" si="2">G8/1.1</f>
        <v>5727.272727272727</v>
      </c>
      <c r="I8" s="15" t="s">
        <v>384</v>
      </c>
      <c r="J8" s="15" t="s">
        <v>472</v>
      </c>
      <c r="K8" s="15"/>
      <c r="M8" s="36">
        <f t="shared" si="0"/>
        <v>0.90909090909090906</v>
      </c>
      <c r="N8" s="15">
        <v>4600</v>
      </c>
      <c r="O8" s="15">
        <v>4181</v>
      </c>
      <c r="P8" s="36">
        <f t="shared" si="1"/>
        <v>0.90891304347826085</v>
      </c>
      <c r="Q8" s="37"/>
      <c r="R8" s="37"/>
    </row>
    <row r="9" spans="1:18" ht="24" customHeight="1" x14ac:dyDescent="0.15">
      <c r="A9" s="203" t="s">
        <v>380</v>
      </c>
      <c r="B9" s="17" t="s">
        <v>449</v>
      </c>
      <c r="C9" s="50" t="s">
        <v>464</v>
      </c>
      <c r="D9" s="231" t="s">
        <v>465</v>
      </c>
      <c r="E9" s="231" t="s">
        <v>467</v>
      </c>
      <c r="F9" s="231" t="s">
        <v>468</v>
      </c>
      <c r="G9" s="15">
        <v>6300</v>
      </c>
      <c r="H9" s="15">
        <f t="shared" si="2"/>
        <v>5727.272727272727</v>
      </c>
      <c r="I9" s="15" t="s">
        <v>384</v>
      </c>
      <c r="J9" s="15" t="s">
        <v>472</v>
      </c>
      <c r="K9" s="15"/>
      <c r="M9" s="36">
        <f t="shared" si="0"/>
        <v>0.90909090909090906</v>
      </c>
      <c r="N9" s="15">
        <v>4600</v>
      </c>
      <c r="O9" s="15">
        <v>4181</v>
      </c>
      <c r="P9" s="36">
        <f t="shared" si="1"/>
        <v>0.90891304347826085</v>
      </c>
      <c r="Q9" s="37"/>
      <c r="R9" s="37"/>
    </row>
    <row r="10" spans="1:18" ht="24" customHeight="1" x14ac:dyDescent="0.15">
      <c r="A10" s="203" t="s">
        <v>380</v>
      </c>
      <c r="B10" s="17" t="s">
        <v>451</v>
      </c>
      <c r="C10" s="50" t="s">
        <v>464</v>
      </c>
      <c r="D10" s="231" t="s">
        <v>465</v>
      </c>
      <c r="E10" s="231" t="s">
        <v>467</v>
      </c>
      <c r="F10" s="231" t="s">
        <v>468</v>
      </c>
      <c r="G10" s="15">
        <v>6300</v>
      </c>
      <c r="H10" s="15">
        <f t="shared" si="2"/>
        <v>5727.272727272727</v>
      </c>
      <c r="I10" s="15" t="s">
        <v>384</v>
      </c>
      <c r="J10" s="15" t="s">
        <v>472</v>
      </c>
      <c r="K10" s="15"/>
      <c r="M10" s="36">
        <f t="shared" si="0"/>
        <v>0.90909090909090906</v>
      </c>
      <c r="N10" s="15">
        <v>4600</v>
      </c>
      <c r="O10" s="15">
        <v>4181</v>
      </c>
      <c r="P10" s="36">
        <f t="shared" si="1"/>
        <v>0.90891304347826085</v>
      </c>
      <c r="Q10" s="37"/>
      <c r="R10" s="37"/>
    </row>
    <row r="11" spans="1:18" ht="24" customHeight="1" x14ac:dyDescent="0.15">
      <c r="A11" s="203" t="s">
        <v>380</v>
      </c>
      <c r="B11" s="17" t="s">
        <v>453</v>
      </c>
      <c r="C11" s="50" t="s">
        <v>464</v>
      </c>
      <c r="D11" s="231" t="s">
        <v>465</v>
      </c>
      <c r="E11" s="231" t="s">
        <v>467</v>
      </c>
      <c r="F11" s="231" t="s">
        <v>468</v>
      </c>
      <c r="G11" s="15">
        <v>6300</v>
      </c>
      <c r="H11" s="15">
        <f t="shared" si="2"/>
        <v>5727.272727272727</v>
      </c>
      <c r="I11" s="15" t="s">
        <v>384</v>
      </c>
      <c r="J11" s="15" t="s">
        <v>472</v>
      </c>
      <c r="K11" s="15"/>
      <c r="M11" s="36">
        <f t="shared" si="0"/>
        <v>0.90909090909090906</v>
      </c>
      <c r="N11" s="15">
        <v>4600</v>
      </c>
      <c r="O11" s="15">
        <v>4181</v>
      </c>
      <c r="P11" s="36">
        <f t="shared" si="1"/>
        <v>0.90891304347826085</v>
      </c>
      <c r="Q11" s="37"/>
      <c r="R11" s="37"/>
    </row>
    <row r="12" spans="1:18" ht="24" customHeight="1" x14ac:dyDescent="0.15">
      <c r="A12" s="203" t="s">
        <v>380</v>
      </c>
      <c r="B12" s="17" t="s">
        <v>459</v>
      </c>
      <c r="C12" s="50" t="s">
        <v>464</v>
      </c>
      <c r="D12" s="231" t="s">
        <v>469</v>
      </c>
      <c r="E12" s="231" t="s">
        <v>471</v>
      </c>
      <c r="F12" s="231" t="s">
        <v>471</v>
      </c>
      <c r="G12" s="15">
        <v>6300</v>
      </c>
      <c r="H12" s="15">
        <f t="shared" si="2"/>
        <v>5727.272727272727</v>
      </c>
      <c r="I12" s="15" t="s">
        <v>384</v>
      </c>
      <c r="J12" s="15" t="s">
        <v>472</v>
      </c>
      <c r="K12" s="15"/>
      <c r="M12" s="36">
        <f t="shared" si="0"/>
        <v>0.90909090909090906</v>
      </c>
      <c r="N12" s="15">
        <v>4600</v>
      </c>
      <c r="O12" s="15">
        <v>4181</v>
      </c>
      <c r="P12" s="36">
        <f t="shared" si="1"/>
        <v>0.90891304347826085</v>
      </c>
      <c r="Q12" s="37"/>
      <c r="R12" s="37"/>
    </row>
    <row r="13" spans="1:18" ht="24" customHeight="1" x14ac:dyDescent="0.15">
      <c r="A13" s="203" t="s">
        <v>380</v>
      </c>
      <c r="B13" s="17" t="s">
        <v>461</v>
      </c>
      <c r="C13" s="50" t="s">
        <v>464</v>
      </c>
      <c r="D13" s="231" t="s">
        <v>469</v>
      </c>
      <c r="E13" s="231" t="s">
        <v>471</v>
      </c>
      <c r="F13" s="231" t="s">
        <v>471</v>
      </c>
      <c r="G13" s="15">
        <v>6300</v>
      </c>
      <c r="H13" s="15">
        <f t="shared" si="2"/>
        <v>5727.272727272727</v>
      </c>
      <c r="I13" s="15" t="s">
        <v>384</v>
      </c>
      <c r="J13" s="15" t="s">
        <v>472</v>
      </c>
      <c r="K13" s="15"/>
      <c r="M13" s="36">
        <f t="shared" si="0"/>
        <v>0.90909090909090906</v>
      </c>
      <c r="N13" s="15">
        <v>4600</v>
      </c>
      <c r="O13" s="15">
        <v>4181</v>
      </c>
      <c r="P13" s="36">
        <f t="shared" si="1"/>
        <v>0.90891304347826085</v>
      </c>
      <c r="Q13" s="37"/>
      <c r="R13" s="37"/>
    </row>
    <row r="14" spans="1:18" ht="24" customHeight="1" x14ac:dyDescent="0.15">
      <c r="A14" s="203"/>
      <c r="B14" s="112" t="s">
        <v>127</v>
      </c>
      <c r="C14" s="50"/>
      <c r="D14" s="231"/>
      <c r="E14" s="231"/>
      <c r="F14" s="231"/>
      <c r="G14" s="15"/>
      <c r="H14" s="15"/>
      <c r="I14" s="15"/>
      <c r="J14" s="15"/>
      <c r="K14" s="15"/>
      <c r="M14" s="36"/>
      <c r="N14" s="15"/>
      <c r="O14" s="15"/>
      <c r="P14" s="36"/>
      <c r="Q14" s="37"/>
      <c r="R14" s="37"/>
    </row>
    <row r="15" spans="1:18" ht="24" customHeight="1" x14ac:dyDescent="0.15">
      <c r="A15" s="203"/>
      <c r="B15" s="17"/>
      <c r="C15" s="50"/>
      <c r="D15" s="231"/>
      <c r="E15" s="231"/>
      <c r="F15" s="231"/>
      <c r="G15" s="15"/>
      <c r="H15" s="15"/>
      <c r="I15" s="15"/>
      <c r="J15" s="15"/>
      <c r="K15" s="15"/>
      <c r="M15" s="36"/>
      <c r="N15" s="15"/>
      <c r="O15" s="15"/>
      <c r="P15" s="36"/>
      <c r="Q15" s="37"/>
      <c r="R15" s="37"/>
    </row>
    <row r="16" spans="1:18" ht="24" customHeight="1" x14ac:dyDescent="0.15">
      <c r="A16" s="203"/>
      <c r="B16" s="17"/>
      <c r="C16" s="50"/>
      <c r="D16" s="231"/>
      <c r="E16" s="231"/>
      <c r="F16" s="231"/>
      <c r="G16" s="15"/>
      <c r="H16" s="15"/>
      <c r="I16" s="15"/>
      <c r="J16" s="15"/>
      <c r="K16" s="15"/>
      <c r="M16" s="36"/>
      <c r="N16" s="15"/>
      <c r="O16" s="15"/>
      <c r="P16" s="36"/>
      <c r="Q16" s="37"/>
      <c r="R16" s="37"/>
    </row>
    <row r="17" spans="1:18" ht="24" customHeight="1" x14ac:dyDescent="0.15">
      <c r="A17" s="203"/>
      <c r="B17" s="17"/>
      <c r="C17" s="50"/>
      <c r="D17" s="231"/>
      <c r="E17" s="231"/>
      <c r="F17" s="231"/>
      <c r="G17" s="15"/>
      <c r="H17" s="15"/>
      <c r="I17" s="15"/>
      <c r="J17" s="15"/>
      <c r="K17" s="15"/>
      <c r="M17" s="36"/>
      <c r="N17" s="15"/>
      <c r="O17" s="15"/>
      <c r="P17" s="36"/>
      <c r="Q17" s="37"/>
      <c r="R17" s="37"/>
    </row>
    <row r="18" spans="1:18" ht="24" customHeight="1" x14ac:dyDescent="0.15">
      <c r="A18" s="203"/>
      <c r="B18" s="17"/>
      <c r="C18" s="50"/>
      <c r="D18" s="231"/>
      <c r="E18" s="231"/>
      <c r="F18" s="231"/>
      <c r="G18" s="15"/>
      <c r="H18" s="15"/>
      <c r="I18" s="15"/>
      <c r="J18" s="15"/>
      <c r="K18" s="15"/>
      <c r="M18" s="36"/>
      <c r="N18" s="15"/>
      <c r="O18" s="15"/>
      <c r="P18" s="36"/>
      <c r="Q18" s="37"/>
      <c r="R18" s="37"/>
    </row>
    <row r="19" spans="1:18" ht="24" customHeight="1" x14ac:dyDescent="0.15">
      <c r="A19" s="203"/>
      <c r="B19" s="17"/>
      <c r="C19" s="50"/>
      <c r="D19" s="231"/>
      <c r="E19" s="231"/>
      <c r="F19" s="231"/>
      <c r="G19" s="15"/>
      <c r="H19" s="15"/>
      <c r="I19" s="15"/>
      <c r="J19" s="15"/>
      <c r="K19" s="15"/>
      <c r="M19" s="36"/>
      <c r="N19" s="15"/>
      <c r="O19" s="15"/>
      <c r="P19" s="36"/>
      <c r="Q19" s="37"/>
      <c r="R19" s="37"/>
    </row>
    <row r="20" spans="1:18" ht="24" customHeight="1" x14ac:dyDescent="0.15">
      <c r="A20" s="203"/>
      <c r="B20" s="17"/>
      <c r="C20" s="50"/>
      <c r="D20" s="231"/>
      <c r="E20" s="231"/>
      <c r="F20" s="231"/>
      <c r="G20" s="15"/>
      <c r="H20" s="15"/>
      <c r="I20" s="15"/>
      <c r="J20" s="15"/>
      <c r="K20" s="15"/>
      <c r="M20" s="36"/>
      <c r="N20" s="15"/>
      <c r="O20" s="15"/>
      <c r="P20" s="36"/>
      <c r="Q20" s="37"/>
      <c r="R20" s="37"/>
    </row>
    <row r="21" spans="1:18" ht="24" customHeight="1" x14ac:dyDescent="0.15">
      <c r="A21" s="203"/>
      <c r="B21" s="17"/>
      <c r="C21" s="50"/>
      <c r="D21" s="231"/>
      <c r="E21" s="231"/>
      <c r="F21" s="231"/>
      <c r="G21" s="15"/>
      <c r="H21" s="15"/>
      <c r="I21" s="15"/>
      <c r="J21" s="15"/>
      <c r="K21" s="15"/>
      <c r="M21" s="36"/>
      <c r="N21" s="15"/>
      <c r="O21" s="15"/>
      <c r="P21" s="36"/>
      <c r="Q21" s="37"/>
      <c r="R21" s="37"/>
    </row>
    <row r="22" spans="1:18" ht="24" customHeight="1" x14ac:dyDescent="0.15">
      <c r="A22" s="203"/>
      <c r="B22" s="17"/>
      <c r="C22" s="50"/>
      <c r="D22" s="231"/>
      <c r="E22" s="231"/>
      <c r="F22" s="231"/>
      <c r="G22" s="15"/>
      <c r="H22" s="15"/>
      <c r="I22" s="15"/>
      <c r="J22" s="15"/>
      <c r="K22" s="15"/>
      <c r="M22" s="36"/>
      <c r="N22" s="15"/>
      <c r="O22" s="15"/>
      <c r="P22" s="36"/>
      <c r="Q22" s="37"/>
      <c r="R22" s="37"/>
    </row>
    <row r="23" spans="1:18" ht="24" customHeight="1" x14ac:dyDescent="0.15">
      <c r="A23" s="203"/>
      <c r="B23" s="17"/>
      <c r="C23" s="50"/>
      <c r="D23" s="231"/>
      <c r="E23" s="231"/>
      <c r="F23" s="231"/>
      <c r="G23" s="15"/>
      <c r="H23" s="15"/>
      <c r="I23" s="15"/>
      <c r="J23" s="15"/>
      <c r="K23" s="15"/>
      <c r="M23" s="36"/>
      <c r="N23" s="15"/>
      <c r="O23" s="15"/>
      <c r="P23" s="36"/>
      <c r="Q23" s="37"/>
      <c r="R23" s="37"/>
    </row>
    <row r="24" spans="1:18" ht="24" customHeight="1" x14ac:dyDescent="0.15">
      <c r="A24" s="15"/>
      <c r="B24" s="17"/>
      <c r="C24" s="50"/>
      <c r="D24" s="231"/>
      <c r="E24" s="231"/>
      <c r="F24" s="231"/>
      <c r="G24" s="15"/>
      <c r="H24" s="15"/>
      <c r="I24" s="15"/>
      <c r="J24" s="15"/>
      <c r="K24" s="15"/>
      <c r="M24" s="36" t="e">
        <f>H24/G24</f>
        <v>#DIV/0!</v>
      </c>
      <c r="N24" s="15">
        <v>4600</v>
      </c>
      <c r="O24" s="15">
        <v>4181</v>
      </c>
      <c r="P24" s="36">
        <f>O24/N24</f>
        <v>0.90891304347826085</v>
      </c>
      <c r="Q24" s="37"/>
      <c r="R24" s="37"/>
    </row>
    <row r="25" spans="1:18" ht="24" customHeight="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N25" s="38"/>
      <c r="O25" s="38"/>
    </row>
    <row r="26" spans="1:18" ht="24" customHeight="1" x14ac:dyDescent="0.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N26" s="38"/>
      <c r="O26" s="38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31" customWidth="1"/>
    <col min="2" max="2" width="56.5546875" style="32" customWidth="1"/>
    <col min="3" max="3" width="9.5546875" style="31" customWidth="1"/>
    <col min="4" max="4" width="8.88671875" style="31" customWidth="1"/>
    <col min="5" max="5" width="9.21875" style="31" customWidth="1"/>
    <col min="6" max="6" width="10.5546875" style="33" customWidth="1"/>
    <col min="7" max="7" width="9.6640625" style="31" customWidth="1"/>
    <col min="8" max="8" width="12.6640625" style="34" customWidth="1"/>
    <col min="9" max="9" width="9.6640625" style="31" customWidth="1"/>
    <col min="10" max="10" width="10.5546875" style="30" customWidth="1"/>
    <col min="11" max="11" width="8.44140625" style="31" customWidth="1"/>
    <col min="12" max="12" width="9.88671875" style="18" bestFit="1" customWidth="1"/>
    <col min="13" max="16384" width="8.88671875" style="18"/>
  </cols>
  <sheetData>
    <row r="1" spans="1:12" ht="36" customHeight="1" x14ac:dyDescent="0.15">
      <c r="A1" s="11" t="s">
        <v>19</v>
      </c>
      <c r="B1" s="11"/>
      <c r="C1" s="11"/>
      <c r="D1" s="11"/>
      <c r="E1" s="11"/>
      <c r="F1" s="12"/>
      <c r="G1" s="11"/>
      <c r="H1" s="11"/>
      <c r="I1" s="11"/>
      <c r="J1" s="12"/>
      <c r="K1" s="11"/>
      <c r="L1" s="40"/>
    </row>
    <row r="2" spans="1:12" ht="25.5" customHeight="1" x14ac:dyDescent="0.15">
      <c r="A2" s="52" t="s">
        <v>92</v>
      </c>
      <c r="B2" s="51"/>
      <c r="C2" s="24"/>
      <c r="D2" s="26"/>
      <c r="E2" s="26"/>
      <c r="F2" s="28"/>
      <c r="G2" s="26"/>
      <c r="H2" s="29"/>
      <c r="I2" s="26"/>
      <c r="K2" s="28" t="s">
        <v>82</v>
      </c>
    </row>
    <row r="3" spans="1:12" ht="35.25" customHeight="1" x14ac:dyDescent="0.15">
      <c r="A3" s="13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4" t="s">
        <v>18</v>
      </c>
      <c r="G3" s="2" t="s">
        <v>21</v>
      </c>
      <c r="H3" s="2" t="s">
        <v>93</v>
      </c>
      <c r="I3" s="2" t="s">
        <v>22</v>
      </c>
      <c r="J3" s="14" t="s">
        <v>23</v>
      </c>
      <c r="K3" s="2" t="s">
        <v>1</v>
      </c>
    </row>
    <row r="4" spans="1:12" s="199" customFormat="1" ht="24" customHeight="1" x14ac:dyDescent="0.15">
      <c r="A4" s="203" t="s">
        <v>380</v>
      </c>
      <c r="B4" s="210" t="s">
        <v>377</v>
      </c>
      <c r="C4" s="204" t="s">
        <v>382</v>
      </c>
      <c r="D4" s="230">
        <v>44524</v>
      </c>
      <c r="E4" s="205">
        <v>14</v>
      </c>
      <c r="F4" s="206">
        <v>46069375</v>
      </c>
      <c r="G4" s="207">
        <v>0.88</v>
      </c>
      <c r="H4" s="43" t="s">
        <v>473</v>
      </c>
      <c r="I4" s="208">
        <v>0.90754000000000001</v>
      </c>
      <c r="J4" s="203">
        <v>41810000</v>
      </c>
      <c r="K4" s="43"/>
      <c r="L4" s="209"/>
    </row>
    <row r="5" spans="1:12" s="199" customFormat="1" ht="24" customHeight="1" x14ac:dyDescent="0.15">
      <c r="A5" s="203" t="s">
        <v>380</v>
      </c>
      <c r="B5" s="210" t="s">
        <v>378</v>
      </c>
      <c r="C5" s="204" t="s">
        <v>376</v>
      </c>
      <c r="D5" s="230">
        <v>44525</v>
      </c>
      <c r="E5" s="205">
        <v>70</v>
      </c>
      <c r="F5" s="206">
        <v>103341950</v>
      </c>
      <c r="G5" s="208">
        <v>0.87744999999999995</v>
      </c>
      <c r="H5" s="43" t="s">
        <v>387</v>
      </c>
      <c r="I5" s="208">
        <v>0.87758999999999998</v>
      </c>
      <c r="J5" s="203">
        <v>90692200</v>
      </c>
      <c r="K5" s="43"/>
      <c r="L5" s="209"/>
    </row>
    <row r="6" spans="1:12" s="199" customFormat="1" ht="24" customHeight="1" x14ac:dyDescent="0.15">
      <c r="A6" s="203" t="s">
        <v>380</v>
      </c>
      <c r="B6" s="210" t="s">
        <v>381</v>
      </c>
      <c r="C6" s="204" t="s">
        <v>376</v>
      </c>
      <c r="D6" s="230">
        <v>44531</v>
      </c>
      <c r="E6" s="205">
        <v>1</v>
      </c>
      <c r="F6" s="206" t="s">
        <v>477</v>
      </c>
      <c r="G6" s="207">
        <v>0.88</v>
      </c>
      <c r="H6" s="43" t="s">
        <v>478</v>
      </c>
      <c r="I6" s="208" t="s">
        <v>478</v>
      </c>
      <c r="J6" s="203" t="s">
        <v>479</v>
      </c>
      <c r="K6" s="43" t="s">
        <v>480</v>
      </c>
      <c r="L6" s="209"/>
    </row>
    <row r="7" spans="1:12" s="199" customFormat="1" ht="24" customHeight="1" x14ac:dyDescent="0.15">
      <c r="A7" s="203" t="s">
        <v>380</v>
      </c>
      <c r="B7" s="210" t="s">
        <v>379</v>
      </c>
      <c r="C7" s="204" t="s">
        <v>376</v>
      </c>
      <c r="D7" s="230">
        <v>44532</v>
      </c>
      <c r="E7" s="205">
        <v>55</v>
      </c>
      <c r="F7" s="206">
        <v>37978475</v>
      </c>
      <c r="G7" s="208">
        <v>0.87744999999999995</v>
      </c>
      <c r="H7" s="43" t="s">
        <v>481</v>
      </c>
      <c r="I7" s="208">
        <v>0.87744999999999995</v>
      </c>
      <c r="J7" s="203">
        <v>33324458</v>
      </c>
      <c r="K7" s="43"/>
      <c r="L7" s="209"/>
    </row>
    <row r="8" spans="1:12" s="199" customFormat="1" ht="24" customHeight="1" x14ac:dyDescent="0.15">
      <c r="A8" s="283" t="s">
        <v>380</v>
      </c>
      <c r="B8" s="284" t="s">
        <v>446</v>
      </c>
      <c r="C8" s="204" t="s">
        <v>462</v>
      </c>
      <c r="D8" s="285" t="s">
        <v>466</v>
      </c>
      <c r="E8" s="205">
        <v>2</v>
      </c>
      <c r="F8" s="206">
        <v>6338.51</v>
      </c>
      <c r="G8" s="207">
        <v>0.88</v>
      </c>
      <c r="H8" s="43" t="s">
        <v>474</v>
      </c>
      <c r="I8" s="208">
        <v>0.90398999999999996</v>
      </c>
      <c r="J8" s="203">
        <v>5730</v>
      </c>
      <c r="K8" s="43"/>
      <c r="L8" s="209"/>
    </row>
    <row r="9" spans="1:12" s="199" customFormat="1" ht="24" customHeight="1" x14ac:dyDescent="0.15">
      <c r="A9" s="283" t="s">
        <v>380</v>
      </c>
      <c r="B9" s="284" t="s">
        <v>454</v>
      </c>
      <c r="C9" s="204" t="s">
        <v>462</v>
      </c>
      <c r="D9" s="285" t="s">
        <v>466</v>
      </c>
      <c r="E9" s="205">
        <v>2</v>
      </c>
      <c r="F9" s="206">
        <v>6318.53</v>
      </c>
      <c r="G9" s="207">
        <v>0.88</v>
      </c>
      <c r="H9" s="43" t="s">
        <v>474</v>
      </c>
      <c r="I9" s="208">
        <v>0.90685000000000004</v>
      </c>
      <c r="J9" s="203">
        <v>5730</v>
      </c>
      <c r="K9" s="43"/>
      <c r="L9" s="209"/>
    </row>
    <row r="10" spans="1:12" s="199" customFormat="1" ht="24" customHeight="1" x14ac:dyDescent="0.15">
      <c r="A10" s="283" t="s">
        <v>380</v>
      </c>
      <c r="B10" s="284" t="s">
        <v>456</v>
      </c>
      <c r="C10" s="204" t="s">
        <v>462</v>
      </c>
      <c r="D10" s="285" t="s">
        <v>466</v>
      </c>
      <c r="E10" s="205">
        <v>2</v>
      </c>
      <c r="F10" s="206">
        <v>6251.31</v>
      </c>
      <c r="G10" s="207">
        <v>0.88</v>
      </c>
      <c r="H10" s="43" t="s">
        <v>474</v>
      </c>
      <c r="I10" s="208">
        <v>0.91659999999999997</v>
      </c>
      <c r="J10" s="203">
        <v>5730</v>
      </c>
      <c r="K10" s="43"/>
      <c r="L10" s="209"/>
    </row>
    <row r="11" spans="1:12" s="199" customFormat="1" ht="24" customHeight="1" x14ac:dyDescent="0.15">
      <c r="A11" s="283" t="s">
        <v>380</v>
      </c>
      <c r="B11" s="284" t="s">
        <v>448</v>
      </c>
      <c r="C11" s="204" t="s">
        <v>462</v>
      </c>
      <c r="D11" s="285" t="s">
        <v>466</v>
      </c>
      <c r="E11" s="205">
        <v>1</v>
      </c>
      <c r="F11" s="206" t="s">
        <v>360</v>
      </c>
      <c r="G11" s="207">
        <v>0.88</v>
      </c>
      <c r="H11" s="43" t="s">
        <v>360</v>
      </c>
      <c r="I11" s="208" t="s">
        <v>360</v>
      </c>
      <c r="J11" s="203" t="s">
        <v>360</v>
      </c>
      <c r="K11" s="43" t="s">
        <v>385</v>
      </c>
      <c r="L11" s="209"/>
    </row>
    <row r="12" spans="1:12" s="199" customFormat="1" ht="24" customHeight="1" x14ac:dyDescent="0.15">
      <c r="A12" s="283" t="s">
        <v>380</v>
      </c>
      <c r="B12" s="284" t="s">
        <v>450</v>
      </c>
      <c r="C12" s="204" t="s">
        <v>462</v>
      </c>
      <c r="D12" s="285" t="s">
        <v>466</v>
      </c>
      <c r="E12" s="205">
        <v>2</v>
      </c>
      <c r="F12" s="206">
        <v>6286.97</v>
      </c>
      <c r="G12" s="207">
        <v>0.88</v>
      </c>
      <c r="H12" s="43" t="s">
        <v>474</v>
      </c>
      <c r="I12" s="208">
        <v>0.91139999999999999</v>
      </c>
      <c r="J12" s="203">
        <v>5730</v>
      </c>
      <c r="K12" s="43"/>
      <c r="L12" s="209"/>
    </row>
    <row r="13" spans="1:12" s="199" customFormat="1" ht="24" customHeight="1" x14ac:dyDescent="0.15">
      <c r="A13" s="283" t="s">
        <v>380</v>
      </c>
      <c r="B13" s="284" t="s">
        <v>452</v>
      </c>
      <c r="C13" s="204" t="s">
        <v>462</v>
      </c>
      <c r="D13" s="285" t="s">
        <v>466</v>
      </c>
      <c r="E13" s="205">
        <v>1</v>
      </c>
      <c r="F13" s="206" t="s">
        <v>360</v>
      </c>
      <c r="G13" s="207">
        <v>0.88</v>
      </c>
      <c r="H13" s="43" t="s">
        <v>360</v>
      </c>
      <c r="I13" s="208" t="s">
        <v>360</v>
      </c>
      <c r="J13" s="203" t="s">
        <v>360</v>
      </c>
      <c r="K13" s="43" t="s">
        <v>385</v>
      </c>
      <c r="L13" s="209"/>
    </row>
    <row r="14" spans="1:12" s="199" customFormat="1" ht="24" customHeight="1" x14ac:dyDescent="0.15">
      <c r="A14" s="283" t="s">
        <v>380</v>
      </c>
      <c r="B14" s="284" t="s">
        <v>458</v>
      </c>
      <c r="C14" s="204" t="s">
        <v>462</v>
      </c>
      <c r="D14" s="285" t="s">
        <v>470</v>
      </c>
      <c r="E14" s="205">
        <v>2</v>
      </c>
      <c r="F14" s="206">
        <v>6284</v>
      </c>
      <c r="G14" s="207">
        <v>0.88</v>
      </c>
      <c r="H14" s="43" t="s">
        <v>476</v>
      </c>
      <c r="I14" s="208">
        <v>0.90388000000000002</v>
      </c>
      <c r="J14" s="203">
        <v>5680</v>
      </c>
      <c r="K14" s="43"/>
      <c r="L14" s="209"/>
    </row>
    <row r="15" spans="1:12" s="199" customFormat="1" ht="24" customHeight="1" x14ac:dyDescent="0.15">
      <c r="A15" s="283" t="s">
        <v>380</v>
      </c>
      <c r="B15" s="284" t="s">
        <v>460</v>
      </c>
      <c r="C15" s="204" t="s">
        <v>462</v>
      </c>
      <c r="D15" s="285" t="s">
        <v>470</v>
      </c>
      <c r="E15" s="205">
        <v>3</v>
      </c>
      <c r="F15" s="206">
        <v>6294.92</v>
      </c>
      <c r="G15" s="207">
        <v>0.88</v>
      </c>
      <c r="H15" s="43" t="s">
        <v>476</v>
      </c>
      <c r="I15" s="208">
        <v>0.90230999999999995</v>
      </c>
      <c r="J15" s="203">
        <v>5680</v>
      </c>
      <c r="K15" s="43"/>
      <c r="L15" s="209"/>
    </row>
    <row r="16" spans="1:12" s="199" customFormat="1" ht="24" customHeight="1" x14ac:dyDescent="0.15">
      <c r="A16" s="283"/>
      <c r="B16" s="112" t="s">
        <v>127</v>
      </c>
      <c r="C16" s="204"/>
      <c r="D16" s="285"/>
      <c r="E16" s="205"/>
      <c r="F16" s="206"/>
      <c r="G16" s="208"/>
      <c r="H16" s="43"/>
      <c r="I16" s="208"/>
      <c r="J16" s="203"/>
      <c r="K16" s="43"/>
      <c r="L16" s="209"/>
    </row>
    <row r="17" spans="1:12" s="199" customFormat="1" ht="24" customHeight="1" x14ac:dyDescent="0.15">
      <c r="A17" s="283"/>
      <c r="B17" s="284"/>
      <c r="C17" s="204"/>
      <c r="D17" s="285"/>
      <c r="E17" s="205"/>
      <c r="F17" s="206"/>
      <c r="G17" s="208"/>
      <c r="H17" s="43"/>
      <c r="I17" s="208"/>
      <c r="J17" s="203"/>
      <c r="K17" s="43"/>
      <c r="L17" s="209"/>
    </row>
    <row r="18" spans="1:12" s="199" customFormat="1" ht="24" customHeight="1" x14ac:dyDescent="0.15">
      <c r="A18" s="283"/>
      <c r="B18" s="284"/>
      <c r="C18" s="204"/>
      <c r="D18" s="285"/>
      <c r="E18" s="205"/>
      <c r="F18" s="206"/>
      <c r="G18" s="208"/>
      <c r="H18" s="43"/>
      <c r="I18" s="208"/>
      <c r="J18" s="203"/>
      <c r="K18" s="43"/>
      <c r="L18" s="209"/>
    </row>
    <row r="19" spans="1:12" s="199" customFormat="1" ht="24" customHeight="1" x14ac:dyDescent="0.15">
      <c r="A19" s="283"/>
      <c r="B19" s="284"/>
      <c r="C19" s="204"/>
      <c r="D19" s="285"/>
      <c r="E19" s="205"/>
      <c r="F19" s="206"/>
      <c r="G19" s="208"/>
      <c r="H19" s="43"/>
      <c r="I19" s="208"/>
      <c r="J19" s="203"/>
      <c r="K19" s="43"/>
      <c r="L19" s="209"/>
    </row>
    <row r="20" spans="1:12" s="199" customFormat="1" ht="24" customHeight="1" x14ac:dyDescent="0.15">
      <c r="A20" s="283"/>
      <c r="B20" s="284"/>
      <c r="C20" s="204"/>
      <c r="D20" s="285"/>
      <c r="E20" s="205"/>
      <c r="F20" s="206"/>
      <c r="G20" s="208"/>
      <c r="H20" s="43"/>
      <c r="I20" s="208"/>
      <c r="J20" s="203"/>
      <c r="K20" s="43"/>
      <c r="L20" s="209"/>
    </row>
    <row r="21" spans="1:12" s="199" customFormat="1" ht="24" customHeight="1" x14ac:dyDescent="0.15">
      <c r="A21" s="283"/>
      <c r="B21" s="284"/>
      <c r="C21" s="204"/>
      <c r="D21" s="285"/>
      <c r="E21" s="205"/>
      <c r="F21" s="206"/>
      <c r="G21" s="208"/>
      <c r="H21" s="43"/>
      <c r="I21" s="208"/>
      <c r="J21" s="203"/>
      <c r="K21" s="43"/>
      <c r="L21" s="20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129" customWidth="1"/>
    <col min="2" max="2" width="37.109375" style="129" customWidth="1"/>
    <col min="3" max="3" width="31.77734375" style="129" customWidth="1"/>
    <col min="4" max="9" width="9.33203125" style="129" customWidth="1"/>
    <col min="10" max="10" width="9.6640625" style="129" customWidth="1"/>
    <col min="11" max="11" width="4.88671875" style="138" customWidth="1"/>
    <col min="12" max="12" width="8.88671875" style="138"/>
    <col min="13" max="16384" width="8.88671875" style="59"/>
  </cols>
  <sheetData>
    <row r="1" spans="1:13" ht="36" customHeight="1" x14ac:dyDescent="0.15">
      <c r="A1" s="125" t="s">
        <v>78</v>
      </c>
      <c r="B1" s="125"/>
      <c r="C1" s="125"/>
      <c r="D1" s="125"/>
      <c r="E1" s="125"/>
      <c r="F1" s="125"/>
      <c r="G1" s="125"/>
      <c r="H1" s="125"/>
      <c r="I1" s="125"/>
      <c r="J1" s="125"/>
      <c r="K1" s="170"/>
      <c r="L1" s="170"/>
      <c r="M1" s="171"/>
    </row>
    <row r="2" spans="1:13" ht="25.5" customHeight="1" x14ac:dyDescent="0.15">
      <c r="A2" s="64" t="s">
        <v>92</v>
      </c>
      <c r="B2" s="126"/>
      <c r="C2" s="126"/>
      <c r="D2" s="126"/>
      <c r="E2" s="127"/>
      <c r="F2" s="127"/>
      <c r="G2" s="127"/>
      <c r="H2" s="127"/>
      <c r="I2" s="59"/>
      <c r="J2" s="128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7" t="s">
        <v>53</v>
      </c>
      <c r="I3" s="4" t="s">
        <v>24</v>
      </c>
      <c r="J3" s="2" t="s">
        <v>16</v>
      </c>
    </row>
    <row r="4" spans="1:13" ht="24" customHeight="1" x14ac:dyDescent="0.15">
      <c r="A4" s="41" t="s">
        <v>90</v>
      </c>
      <c r="B4" s="9" t="s">
        <v>128</v>
      </c>
      <c r="C4" s="9" t="s">
        <v>103</v>
      </c>
      <c r="D4" s="47">
        <v>7101600</v>
      </c>
      <c r="E4" s="145">
        <v>44162</v>
      </c>
      <c r="F4" s="145">
        <v>44197</v>
      </c>
      <c r="G4" s="145">
        <v>44561</v>
      </c>
      <c r="H4" s="145">
        <v>44561</v>
      </c>
      <c r="I4" s="145">
        <v>44561</v>
      </c>
      <c r="J4" s="8" t="s">
        <v>482</v>
      </c>
      <c r="K4" s="57"/>
    </row>
    <row r="5" spans="1:13" ht="24" customHeight="1" x14ac:dyDescent="0.15">
      <c r="A5" s="41" t="s">
        <v>90</v>
      </c>
      <c r="B5" s="9" t="s">
        <v>129</v>
      </c>
      <c r="C5" s="9" t="s">
        <v>103</v>
      </c>
      <c r="D5" s="47">
        <v>3020400</v>
      </c>
      <c r="E5" s="145">
        <v>44162</v>
      </c>
      <c r="F5" s="145" t="s">
        <v>133</v>
      </c>
      <c r="G5" s="145">
        <v>44561</v>
      </c>
      <c r="H5" s="145">
        <v>44561</v>
      </c>
      <c r="I5" s="145">
        <v>44561</v>
      </c>
      <c r="J5" s="8" t="s">
        <v>482</v>
      </c>
      <c r="K5" s="57"/>
    </row>
    <row r="6" spans="1:13" ht="24" customHeight="1" x14ac:dyDescent="0.15">
      <c r="A6" s="41" t="s">
        <v>90</v>
      </c>
      <c r="B6" s="9" t="s">
        <v>130</v>
      </c>
      <c r="C6" s="9" t="s">
        <v>132</v>
      </c>
      <c r="D6" s="47">
        <v>11400000</v>
      </c>
      <c r="E6" s="145">
        <v>44166</v>
      </c>
      <c r="F6" s="145">
        <v>44136</v>
      </c>
      <c r="G6" s="145">
        <v>44500</v>
      </c>
      <c r="H6" s="145">
        <v>44500</v>
      </c>
      <c r="I6" s="145">
        <v>44501</v>
      </c>
      <c r="J6" s="8" t="s">
        <v>326</v>
      </c>
      <c r="K6" s="57"/>
    </row>
    <row r="7" spans="1:13" ht="24" customHeight="1" x14ac:dyDescent="0.15">
      <c r="A7" s="41" t="s">
        <v>90</v>
      </c>
      <c r="B7" s="6" t="s">
        <v>99</v>
      </c>
      <c r="C7" s="6" t="s">
        <v>100</v>
      </c>
      <c r="D7" s="46">
        <v>3600000</v>
      </c>
      <c r="E7" s="145">
        <v>44180</v>
      </c>
      <c r="F7" s="145">
        <v>44197</v>
      </c>
      <c r="G7" s="145">
        <v>44561</v>
      </c>
      <c r="H7" s="145">
        <v>44561</v>
      </c>
      <c r="I7" s="145">
        <v>44561</v>
      </c>
      <c r="J7" s="8" t="s">
        <v>482</v>
      </c>
      <c r="K7" s="57"/>
    </row>
    <row r="8" spans="1:13" ht="24" customHeight="1" x14ac:dyDescent="0.15">
      <c r="A8" s="41" t="s">
        <v>90</v>
      </c>
      <c r="B8" s="6" t="s">
        <v>102</v>
      </c>
      <c r="C8" s="6" t="s">
        <v>103</v>
      </c>
      <c r="D8" s="46">
        <v>6954000</v>
      </c>
      <c r="E8" s="145">
        <v>44183</v>
      </c>
      <c r="F8" s="145">
        <v>44197</v>
      </c>
      <c r="G8" s="145">
        <v>44561</v>
      </c>
      <c r="H8" s="145">
        <v>44561</v>
      </c>
      <c r="I8" s="145">
        <v>44561</v>
      </c>
      <c r="J8" s="8" t="s">
        <v>482</v>
      </c>
      <c r="K8" s="57"/>
    </row>
    <row r="9" spans="1:13" ht="24" customHeight="1" x14ac:dyDescent="0.15">
      <c r="A9" s="41" t="s">
        <v>90</v>
      </c>
      <c r="B9" s="6" t="s">
        <v>104</v>
      </c>
      <c r="C9" s="6" t="s">
        <v>105</v>
      </c>
      <c r="D9" s="48">
        <v>4999920</v>
      </c>
      <c r="E9" s="145">
        <v>44186</v>
      </c>
      <c r="F9" s="145">
        <v>44197</v>
      </c>
      <c r="G9" s="145">
        <v>44561</v>
      </c>
      <c r="H9" s="145">
        <v>44561</v>
      </c>
      <c r="I9" s="145">
        <v>44561</v>
      </c>
      <c r="J9" s="8" t="s">
        <v>482</v>
      </c>
      <c r="K9" s="57"/>
    </row>
    <row r="10" spans="1:13" ht="24" customHeight="1" x14ac:dyDescent="0.15">
      <c r="A10" s="41" t="s">
        <v>90</v>
      </c>
      <c r="B10" s="6" t="s">
        <v>106</v>
      </c>
      <c r="C10" s="6" t="s">
        <v>101</v>
      </c>
      <c r="D10" s="48">
        <v>4440000</v>
      </c>
      <c r="E10" s="145">
        <v>44186</v>
      </c>
      <c r="F10" s="145">
        <v>44197</v>
      </c>
      <c r="G10" s="145">
        <v>44561</v>
      </c>
      <c r="H10" s="145">
        <v>44561</v>
      </c>
      <c r="I10" s="145">
        <v>44561</v>
      </c>
      <c r="J10" s="8" t="s">
        <v>482</v>
      </c>
      <c r="K10" s="57"/>
    </row>
    <row r="11" spans="1:13" ht="24" customHeight="1" x14ac:dyDescent="0.15">
      <c r="A11" s="41" t="s">
        <v>90</v>
      </c>
      <c r="B11" s="6" t="s">
        <v>107</v>
      </c>
      <c r="C11" s="6" t="s">
        <v>108</v>
      </c>
      <c r="D11" s="48">
        <v>5280000</v>
      </c>
      <c r="E11" s="145">
        <v>44186</v>
      </c>
      <c r="F11" s="145">
        <v>44197</v>
      </c>
      <c r="G11" s="145">
        <v>44561</v>
      </c>
      <c r="H11" s="145">
        <v>44561</v>
      </c>
      <c r="I11" s="145">
        <v>44561</v>
      </c>
      <c r="J11" s="8" t="s">
        <v>482</v>
      </c>
      <c r="K11" s="57"/>
    </row>
    <row r="12" spans="1:13" ht="24" customHeight="1" x14ac:dyDescent="0.15">
      <c r="A12" s="41" t="s">
        <v>152</v>
      </c>
      <c r="B12" s="6" t="s">
        <v>109</v>
      </c>
      <c r="C12" s="6" t="s">
        <v>110</v>
      </c>
      <c r="D12" s="48">
        <v>14616000</v>
      </c>
      <c r="E12" s="145">
        <v>44186</v>
      </c>
      <c r="F12" s="145">
        <v>44197</v>
      </c>
      <c r="G12" s="145">
        <v>44561</v>
      </c>
      <c r="H12" s="145">
        <v>44500</v>
      </c>
      <c r="I12" s="145">
        <v>44500</v>
      </c>
      <c r="J12" s="8" t="s">
        <v>482</v>
      </c>
      <c r="K12" s="57"/>
    </row>
    <row r="13" spans="1:13" ht="24" customHeight="1" x14ac:dyDescent="0.15">
      <c r="A13" s="41" t="s">
        <v>90</v>
      </c>
      <c r="B13" s="6" t="s">
        <v>111</v>
      </c>
      <c r="C13" s="6" t="s">
        <v>112</v>
      </c>
      <c r="D13" s="48">
        <v>3960000</v>
      </c>
      <c r="E13" s="145">
        <v>44187</v>
      </c>
      <c r="F13" s="145">
        <v>44197</v>
      </c>
      <c r="G13" s="145">
        <v>44561</v>
      </c>
      <c r="H13" s="145">
        <v>44561</v>
      </c>
      <c r="I13" s="145">
        <v>44561</v>
      </c>
      <c r="J13" s="8" t="s">
        <v>482</v>
      </c>
      <c r="K13" s="57"/>
    </row>
    <row r="14" spans="1:13" ht="24" customHeight="1" x14ac:dyDescent="0.15">
      <c r="A14" s="43" t="s">
        <v>90</v>
      </c>
      <c r="B14" s="6" t="s">
        <v>113</v>
      </c>
      <c r="C14" s="6" t="s">
        <v>114</v>
      </c>
      <c r="D14" s="151">
        <v>8033330</v>
      </c>
      <c r="E14" s="145">
        <v>44187</v>
      </c>
      <c r="F14" s="145">
        <v>44197</v>
      </c>
      <c r="G14" s="145">
        <v>44227</v>
      </c>
      <c r="H14" s="145">
        <v>44227</v>
      </c>
      <c r="I14" s="145">
        <v>44228</v>
      </c>
      <c r="J14" s="43" t="s">
        <v>143</v>
      </c>
      <c r="K14" s="57"/>
    </row>
    <row r="15" spans="1:13" ht="24" customHeight="1" x14ac:dyDescent="0.15">
      <c r="A15" s="41" t="s">
        <v>90</v>
      </c>
      <c r="B15" s="6" t="s">
        <v>115</v>
      </c>
      <c r="C15" s="6" t="s">
        <v>116</v>
      </c>
      <c r="D15" s="48">
        <v>3600000</v>
      </c>
      <c r="E15" s="145">
        <v>44193</v>
      </c>
      <c r="F15" s="145">
        <v>44197</v>
      </c>
      <c r="G15" s="145">
        <v>44561</v>
      </c>
      <c r="H15" s="145">
        <v>44561</v>
      </c>
      <c r="I15" s="145">
        <v>44561</v>
      </c>
      <c r="J15" s="8" t="s">
        <v>482</v>
      </c>
      <c r="K15" s="57"/>
    </row>
    <row r="16" spans="1:13" ht="24" customHeight="1" x14ac:dyDescent="0.15">
      <c r="A16" s="41" t="s">
        <v>141</v>
      </c>
      <c r="B16" s="6" t="s">
        <v>117</v>
      </c>
      <c r="C16" s="6" t="s">
        <v>118</v>
      </c>
      <c r="D16" s="48">
        <v>3540480</v>
      </c>
      <c r="E16" s="145">
        <v>44194</v>
      </c>
      <c r="F16" s="145">
        <v>44197</v>
      </c>
      <c r="G16" s="145">
        <v>44561</v>
      </c>
      <c r="H16" s="145">
        <v>44561</v>
      </c>
      <c r="I16" s="145">
        <v>44561</v>
      </c>
      <c r="J16" s="8" t="s">
        <v>482</v>
      </c>
      <c r="K16" s="57"/>
    </row>
    <row r="17" spans="1:12" ht="24" customHeight="1" x14ac:dyDescent="0.15">
      <c r="A17" s="41" t="s">
        <v>151</v>
      </c>
      <c r="B17" s="6" t="s">
        <v>119</v>
      </c>
      <c r="C17" s="6" t="s">
        <v>120</v>
      </c>
      <c r="D17" s="48">
        <v>14964000</v>
      </c>
      <c r="E17" s="145">
        <v>44194</v>
      </c>
      <c r="F17" s="145">
        <v>44197</v>
      </c>
      <c r="G17" s="145">
        <v>44561</v>
      </c>
      <c r="H17" s="145">
        <v>44500</v>
      </c>
      <c r="I17" s="145">
        <v>44500</v>
      </c>
      <c r="J17" s="8" t="s">
        <v>482</v>
      </c>
      <c r="K17" s="57"/>
    </row>
    <row r="18" spans="1:12" ht="24" customHeight="1" thickBot="1" x14ac:dyDescent="0.2">
      <c r="A18" s="115" t="s">
        <v>141</v>
      </c>
      <c r="B18" s="116" t="s">
        <v>121</v>
      </c>
      <c r="C18" s="116" t="s">
        <v>122</v>
      </c>
      <c r="D18" s="117">
        <v>9600000</v>
      </c>
      <c r="E18" s="146">
        <v>44195</v>
      </c>
      <c r="F18" s="146">
        <v>44197</v>
      </c>
      <c r="G18" s="146">
        <v>44561</v>
      </c>
      <c r="H18" s="146">
        <v>44561</v>
      </c>
      <c r="I18" s="146">
        <v>44561</v>
      </c>
      <c r="J18" s="286" t="s">
        <v>482</v>
      </c>
      <c r="K18" s="57"/>
    </row>
    <row r="19" spans="1:12" ht="24" customHeight="1" thickTop="1" x14ac:dyDescent="0.15">
      <c r="A19" s="113" t="s">
        <v>141</v>
      </c>
      <c r="B19" s="90" t="s">
        <v>96</v>
      </c>
      <c r="C19" s="90" t="s">
        <v>134</v>
      </c>
      <c r="D19" s="114">
        <v>8370000</v>
      </c>
      <c r="E19" s="147">
        <v>44200</v>
      </c>
      <c r="F19" s="148">
        <v>44200</v>
      </c>
      <c r="G19" s="148">
        <v>44207</v>
      </c>
      <c r="H19" s="148">
        <v>44207</v>
      </c>
      <c r="I19" s="148">
        <v>44207</v>
      </c>
      <c r="J19" s="89" t="s">
        <v>143</v>
      </c>
      <c r="K19" s="57"/>
      <c r="L19" s="167"/>
    </row>
    <row r="20" spans="1:12" ht="24" customHeight="1" x14ac:dyDescent="0.15">
      <c r="A20" s="41" t="s">
        <v>141</v>
      </c>
      <c r="B20" s="6" t="s">
        <v>136</v>
      </c>
      <c r="C20" s="6" t="s">
        <v>137</v>
      </c>
      <c r="D20" s="48">
        <v>1230000</v>
      </c>
      <c r="E20" s="149">
        <v>44203</v>
      </c>
      <c r="F20" s="145">
        <v>44203</v>
      </c>
      <c r="G20" s="145">
        <v>44208</v>
      </c>
      <c r="H20" s="145">
        <v>44207</v>
      </c>
      <c r="I20" s="145">
        <v>44207</v>
      </c>
      <c r="J20" s="43" t="s">
        <v>143</v>
      </c>
      <c r="K20" s="57"/>
    </row>
    <row r="21" spans="1:12" ht="24" customHeight="1" x14ac:dyDescent="0.15">
      <c r="A21" s="41" t="s">
        <v>141</v>
      </c>
      <c r="B21" s="6" t="s">
        <v>138</v>
      </c>
      <c r="C21" s="6" t="s">
        <v>142</v>
      </c>
      <c r="D21" s="48">
        <v>2757000</v>
      </c>
      <c r="E21" s="149">
        <v>44207</v>
      </c>
      <c r="F21" s="145">
        <v>44207</v>
      </c>
      <c r="G21" s="145">
        <v>44237</v>
      </c>
      <c r="H21" s="145">
        <v>44236</v>
      </c>
      <c r="I21" s="145">
        <v>44236</v>
      </c>
      <c r="J21" s="43" t="s">
        <v>144</v>
      </c>
    </row>
    <row r="22" spans="1:12" ht="24" customHeight="1" x14ac:dyDescent="0.15">
      <c r="A22" s="41" t="s">
        <v>90</v>
      </c>
      <c r="B22" s="6" t="s">
        <v>484</v>
      </c>
      <c r="C22" s="6" t="s">
        <v>114</v>
      </c>
      <c r="D22" s="48">
        <v>243930000</v>
      </c>
      <c r="E22" s="149">
        <v>44221</v>
      </c>
      <c r="F22" s="145">
        <v>44228</v>
      </c>
      <c r="G22" s="145">
        <v>44561</v>
      </c>
      <c r="H22" s="145">
        <v>44561</v>
      </c>
      <c r="I22" s="145">
        <v>44561</v>
      </c>
      <c r="J22" s="8" t="s">
        <v>482</v>
      </c>
    </row>
    <row r="23" spans="1:12" ht="24" customHeight="1" x14ac:dyDescent="0.15">
      <c r="A23" s="41" t="s">
        <v>90</v>
      </c>
      <c r="B23" s="6" t="s">
        <v>139</v>
      </c>
      <c r="C23" s="6" t="s">
        <v>140</v>
      </c>
      <c r="D23" s="48">
        <v>4776300</v>
      </c>
      <c r="E23" s="149">
        <v>44222</v>
      </c>
      <c r="F23" s="145">
        <v>44231</v>
      </c>
      <c r="G23" s="145">
        <v>44231</v>
      </c>
      <c r="H23" s="145">
        <v>44230</v>
      </c>
      <c r="I23" s="145">
        <v>44230</v>
      </c>
      <c r="J23" s="43" t="s">
        <v>144</v>
      </c>
    </row>
    <row r="24" spans="1:12" ht="24" customHeight="1" x14ac:dyDescent="0.15">
      <c r="A24" s="41" t="s">
        <v>90</v>
      </c>
      <c r="B24" s="6" t="s">
        <v>145</v>
      </c>
      <c r="C24" s="6" t="s">
        <v>146</v>
      </c>
      <c r="D24" s="48">
        <v>16500000</v>
      </c>
      <c r="E24" s="149">
        <v>44235</v>
      </c>
      <c r="F24" s="145">
        <v>44235</v>
      </c>
      <c r="G24" s="145">
        <v>44252</v>
      </c>
      <c r="H24" s="145">
        <v>44252</v>
      </c>
      <c r="I24" s="145">
        <v>44252</v>
      </c>
      <c r="J24" s="43" t="s">
        <v>144</v>
      </c>
    </row>
    <row r="25" spans="1:12" ht="24" customHeight="1" x14ac:dyDescent="0.15">
      <c r="A25" s="41" t="s">
        <v>90</v>
      </c>
      <c r="B25" s="6" t="s">
        <v>148</v>
      </c>
      <c r="C25" s="6" t="s">
        <v>153</v>
      </c>
      <c r="D25" s="48">
        <v>2400000</v>
      </c>
      <c r="E25" s="149">
        <v>44242</v>
      </c>
      <c r="F25" s="145">
        <v>44256</v>
      </c>
      <c r="G25" s="145">
        <v>44377</v>
      </c>
      <c r="H25" s="145">
        <v>44347</v>
      </c>
      <c r="I25" s="145">
        <v>44348</v>
      </c>
      <c r="J25" s="43" t="s">
        <v>228</v>
      </c>
    </row>
    <row r="26" spans="1:12" s="180" customFormat="1" ht="24" hidden="1" customHeight="1" x14ac:dyDescent="0.15">
      <c r="A26" s="174" t="s">
        <v>90</v>
      </c>
      <c r="B26" s="175" t="s">
        <v>149</v>
      </c>
      <c r="C26" s="175" t="s">
        <v>154</v>
      </c>
      <c r="D26" s="176">
        <v>16863000</v>
      </c>
      <c r="E26" s="177">
        <v>44243</v>
      </c>
      <c r="F26" s="178">
        <v>44245</v>
      </c>
      <c r="G26" s="178">
        <v>44347</v>
      </c>
      <c r="H26" s="178"/>
      <c r="I26" s="178"/>
      <c r="J26" s="174"/>
      <c r="K26" s="179"/>
      <c r="L26" s="179"/>
    </row>
    <row r="27" spans="1:12" ht="24" customHeight="1" x14ac:dyDescent="0.15">
      <c r="A27" s="41" t="s">
        <v>90</v>
      </c>
      <c r="B27" s="124" t="s">
        <v>161</v>
      </c>
      <c r="C27" s="6" t="s">
        <v>154</v>
      </c>
      <c r="D27" s="48">
        <v>17941000</v>
      </c>
      <c r="E27" s="149">
        <v>44243</v>
      </c>
      <c r="F27" s="145" t="s">
        <v>174</v>
      </c>
      <c r="G27" s="161" t="s">
        <v>205</v>
      </c>
      <c r="H27" s="145">
        <v>44299</v>
      </c>
      <c r="I27" s="145">
        <v>44299</v>
      </c>
      <c r="J27" s="43" t="s">
        <v>199</v>
      </c>
    </row>
    <row r="28" spans="1:12" ht="24" customHeight="1" x14ac:dyDescent="0.15">
      <c r="A28" s="41" t="s">
        <v>90</v>
      </c>
      <c r="B28" s="6" t="s">
        <v>150</v>
      </c>
      <c r="C28" s="6" t="s">
        <v>155</v>
      </c>
      <c r="D28" s="48">
        <v>3690000</v>
      </c>
      <c r="E28" s="149">
        <v>44252</v>
      </c>
      <c r="F28" s="145">
        <v>44253</v>
      </c>
      <c r="G28" s="145">
        <v>44264</v>
      </c>
      <c r="H28" s="145">
        <v>44264</v>
      </c>
      <c r="I28" s="145">
        <v>44264</v>
      </c>
      <c r="J28" s="43" t="s">
        <v>159</v>
      </c>
    </row>
    <row r="29" spans="1:12" ht="24" customHeight="1" x14ac:dyDescent="0.15">
      <c r="A29" s="41" t="s">
        <v>90</v>
      </c>
      <c r="B29" s="124" t="s">
        <v>97</v>
      </c>
      <c r="C29" s="6" t="s">
        <v>156</v>
      </c>
      <c r="D29" s="48">
        <v>9600000</v>
      </c>
      <c r="E29" s="149">
        <v>44253</v>
      </c>
      <c r="F29" s="145">
        <v>44256</v>
      </c>
      <c r="G29" s="145">
        <v>44561</v>
      </c>
      <c r="H29" s="145">
        <v>44561</v>
      </c>
      <c r="I29" s="145">
        <v>44561</v>
      </c>
      <c r="J29" s="8" t="s">
        <v>482</v>
      </c>
    </row>
    <row r="30" spans="1:12" ht="24" customHeight="1" x14ac:dyDescent="0.15">
      <c r="A30" s="41" t="s">
        <v>90</v>
      </c>
      <c r="B30" s="124" t="s">
        <v>160</v>
      </c>
      <c r="C30" s="6" t="s">
        <v>157</v>
      </c>
      <c r="D30" s="48">
        <v>2463230</v>
      </c>
      <c r="E30" s="149">
        <v>44265</v>
      </c>
      <c r="F30" s="145">
        <v>44265</v>
      </c>
      <c r="G30" s="145">
        <v>44295</v>
      </c>
      <c r="H30" s="145">
        <v>44294</v>
      </c>
      <c r="I30" s="145">
        <v>44294</v>
      </c>
      <c r="J30" s="43" t="s">
        <v>178</v>
      </c>
    </row>
    <row r="31" spans="1:12" ht="24" customHeight="1" x14ac:dyDescent="0.15">
      <c r="A31" s="41" t="s">
        <v>90</v>
      </c>
      <c r="B31" s="124" t="s">
        <v>125</v>
      </c>
      <c r="C31" s="6" t="s">
        <v>157</v>
      </c>
      <c r="D31" s="48">
        <v>3375120</v>
      </c>
      <c r="E31" s="149">
        <v>44265</v>
      </c>
      <c r="F31" s="145">
        <v>44265</v>
      </c>
      <c r="G31" s="145">
        <v>44280</v>
      </c>
      <c r="H31" s="145">
        <v>44302</v>
      </c>
      <c r="I31" s="145">
        <v>44302</v>
      </c>
      <c r="J31" s="43" t="s">
        <v>178</v>
      </c>
    </row>
    <row r="32" spans="1:12" ht="24" customHeight="1" x14ac:dyDescent="0.15">
      <c r="A32" s="41" t="s">
        <v>90</v>
      </c>
      <c r="B32" s="124" t="s">
        <v>162</v>
      </c>
      <c r="C32" s="6" t="s">
        <v>169</v>
      </c>
      <c r="D32" s="48">
        <v>5861500</v>
      </c>
      <c r="E32" s="149">
        <v>44270</v>
      </c>
      <c r="F32" s="145">
        <v>44268</v>
      </c>
      <c r="G32" s="145">
        <v>44274</v>
      </c>
      <c r="H32" s="145">
        <v>44274</v>
      </c>
      <c r="I32" s="145">
        <v>44274</v>
      </c>
      <c r="J32" s="43" t="s">
        <v>159</v>
      </c>
    </row>
    <row r="33" spans="1:10" ht="24" customHeight="1" x14ac:dyDescent="0.15">
      <c r="A33" s="41" t="s">
        <v>90</v>
      </c>
      <c r="B33" s="124" t="s">
        <v>126</v>
      </c>
      <c r="C33" s="6" t="s">
        <v>157</v>
      </c>
      <c r="D33" s="48">
        <v>1970580</v>
      </c>
      <c r="E33" s="149">
        <v>44279</v>
      </c>
      <c r="F33" s="145">
        <v>44279</v>
      </c>
      <c r="G33" s="145">
        <v>44294</v>
      </c>
      <c r="H33" s="145">
        <v>44288</v>
      </c>
      <c r="I33" s="145">
        <v>44288</v>
      </c>
      <c r="J33" s="43" t="s">
        <v>175</v>
      </c>
    </row>
    <row r="34" spans="1:10" ht="24" customHeight="1" x14ac:dyDescent="0.15">
      <c r="A34" s="41" t="s">
        <v>90</v>
      </c>
      <c r="B34" s="124" t="s">
        <v>163</v>
      </c>
      <c r="C34" s="6" t="s">
        <v>170</v>
      </c>
      <c r="D34" s="48">
        <v>1900000</v>
      </c>
      <c r="E34" s="149">
        <v>44281</v>
      </c>
      <c r="F34" s="145">
        <v>44284</v>
      </c>
      <c r="G34" s="145">
        <v>44561</v>
      </c>
      <c r="H34" s="145">
        <v>44561</v>
      </c>
      <c r="I34" s="145">
        <v>44561</v>
      </c>
      <c r="J34" s="8" t="s">
        <v>482</v>
      </c>
    </row>
    <row r="35" spans="1:10" ht="24" customHeight="1" x14ac:dyDescent="0.15">
      <c r="A35" s="41" t="s">
        <v>90</v>
      </c>
      <c r="B35" s="124" t="s">
        <v>164</v>
      </c>
      <c r="C35" s="6" t="s">
        <v>171</v>
      </c>
      <c r="D35" s="48">
        <v>830000</v>
      </c>
      <c r="E35" s="149">
        <v>44285</v>
      </c>
      <c r="F35" s="145">
        <v>44285</v>
      </c>
      <c r="G35" s="145">
        <v>44292</v>
      </c>
      <c r="H35" s="145">
        <v>44292</v>
      </c>
      <c r="I35" s="145">
        <v>44292</v>
      </c>
      <c r="J35" s="43" t="s">
        <v>196</v>
      </c>
    </row>
    <row r="36" spans="1:10" ht="24" customHeight="1" x14ac:dyDescent="0.15">
      <c r="A36" s="41" t="s">
        <v>90</v>
      </c>
      <c r="B36" s="124" t="s">
        <v>562</v>
      </c>
      <c r="C36" s="6" t="s">
        <v>103</v>
      </c>
      <c r="D36" s="48">
        <v>2176900</v>
      </c>
      <c r="E36" s="149">
        <v>44286</v>
      </c>
      <c r="F36" s="145">
        <v>44287</v>
      </c>
      <c r="G36" s="145">
        <v>44561</v>
      </c>
      <c r="H36" s="145">
        <v>44561</v>
      </c>
      <c r="I36" s="145">
        <v>44561</v>
      </c>
      <c r="J36" s="8" t="s">
        <v>482</v>
      </c>
    </row>
    <row r="37" spans="1:10" ht="24" customHeight="1" x14ac:dyDescent="0.15">
      <c r="A37" s="41" t="s">
        <v>90</v>
      </c>
      <c r="B37" s="124" t="s">
        <v>165</v>
      </c>
      <c r="C37" s="6" t="s">
        <v>172</v>
      </c>
      <c r="D37" s="48">
        <v>5583600</v>
      </c>
      <c r="E37" s="149">
        <v>44286</v>
      </c>
      <c r="F37" s="145">
        <v>44286</v>
      </c>
      <c r="G37" s="145">
        <v>44306</v>
      </c>
      <c r="H37" s="145">
        <v>44306</v>
      </c>
      <c r="I37" s="145">
        <v>44306</v>
      </c>
      <c r="J37" s="43" t="s">
        <v>199</v>
      </c>
    </row>
    <row r="38" spans="1:10" ht="24" customHeight="1" x14ac:dyDescent="0.15">
      <c r="A38" s="41" t="s">
        <v>90</v>
      </c>
      <c r="B38" s="124" t="s">
        <v>166</v>
      </c>
      <c r="C38" s="6" t="s">
        <v>157</v>
      </c>
      <c r="D38" s="48">
        <v>62242300</v>
      </c>
      <c r="E38" s="149">
        <v>44286</v>
      </c>
      <c r="F38" s="145">
        <v>44286</v>
      </c>
      <c r="G38" s="145">
        <v>44316</v>
      </c>
      <c r="H38" s="145">
        <v>44298</v>
      </c>
      <c r="I38" s="145">
        <v>44299</v>
      </c>
      <c r="J38" s="43" t="s">
        <v>178</v>
      </c>
    </row>
    <row r="39" spans="1:10" ht="24" customHeight="1" x14ac:dyDescent="0.15">
      <c r="A39" s="41" t="s">
        <v>90</v>
      </c>
      <c r="B39" s="124" t="s">
        <v>167</v>
      </c>
      <c r="C39" s="6" t="s">
        <v>157</v>
      </c>
      <c r="D39" s="48">
        <v>21016170</v>
      </c>
      <c r="E39" s="149">
        <v>44286</v>
      </c>
      <c r="F39" s="145">
        <v>44286</v>
      </c>
      <c r="G39" s="145">
        <v>44316</v>
      </c>
      <c r="H39" s="145">
        <v>44316</v>
      </c>
      <c r="I39" s="145">
        <v>44316</v>
      </c>
      <c r="J39" s="43" t="s">
        <v>178</v>
      </c>
    </row>
    <row r="40" spans="1:10" ht="24" customHeight="1" x14ac:dyDescent="0.15">
      <c r="A40" s="41" t="s">
        <v>90</v>
      </c>
      <c r="B40" s="124" t="s">
        <v>168</v>
      </c>
      <c r="C40" s="6" t="s">
        <v>157</v>
      </c>
      <c r="D40" s="48">
        <v>27375540</v>
      </c>
      <c r="E40" s="149">
        <v>44286</v>
      </c>
      <c r="F40" s="145">
        <v>44286</v>
      </c>
      <c r="G40" s="145">
        <v>44316</v>
      </c>
      <c r="H40" s="145">
        <v>44302</v>
      </c>
      <c r="I40" s="145" t="s">
        <v>198</v>
      </c>
      <c r="J40" s="43" t="s">
        <v>178</v>
      </c>
    </row>
    <row r="41" spans="1:10" ht="24" customHeight="1" x14ac:dyDescent="0.15">
      <c r="A41" s="41" t="s">
        <v>90</v>
      </c>
      <c r="B41" s="124" t="s">
        <v>158</v>
      </c>
      <c r="C41" s="6" t="s">
        <v>173</v>
      </c>
      <c r="D41" s="48">
        <v>5852000</v>
      </c>
      <c r="E41" s="149">
        <v>44288</v>
      </c>
      <c r="F41" s="145">
        <v>44288</v>
      </c>
      <c r="G41" s="145">
        <v>44299</v>
      </c>
      <c r="H41" s="145">
        <v>44299</v>
      </c>
      <c r="I41" s="145">
        <v>44299</v>
      </c>
      <c r="J41" s="43" t="s">
        <v>197</v>
      </c>
    </row>
    <row r="42" spans="1:10" ht="24" customHeight="1" x14ac:dyDescent="0.15">
      <c r="A42" s="41" t="s">
        <v>90</v>
      </c>
      <c r="B42" s="182" t="s">
        <v>179</v>
      </c>
      <c r="C42" s="6" t="s">
        <v>188</v>
      </c>
      <c r="D42" s="48">
        <v>7240000</v>
      </c>
      <c r="E42" s="149">
        <v>44291</v>
      </c>
      <c r="F42" s="145">
        <v>44294</v>
      </c>
      <c r="G42" s="145">
        <v>44316</v>
      </c>
      <c r="H42" s="145">
        <v>44316</v>
      </c>
      <c r="I42" s="145">
        <v>44316</v>
      </c>
      <c r="J42" s="43" t="s">
        <v>143</v>
      </c>
    </row>
    <row r="43" spans="1:10" ht="24" customHeight="1" x14ac:dyDescent="0.15">
      <c r="A43" s="41" t="s">
        <v>90</v>
      </c>
      <c r="B43" s="124" t="s">
        <v>180</v>
      </c>
      <c r="C43" s="6" t="s">
        <v>189</v>
      </c>
      <c r="D43" s="48">
        <v>1430000</v>
      </c>
      <c r="E43" s="149">
        <v>44292</v>
      </c>
      <c r="F43" s="145">
        <v>44293</v>
      </c>
      <c r="G43" s="145">
        <v>44299</v>
      </c>
      <c r="H43" s="145">
        <v>44299</v>
      </c>
      <c r="I43" s="145">
        <v>44299</v>
      </c>
      <c r="J43" s="43" t="s">
        <v>197</v>
      </c>
    </row>
    <row r="44" spans="1:10" ht="24" customHeight="1" x14ac:dyDescent="0.15">
      <c r="A44" s="41" t="s">
        <v>90</v>
      </c>
      <c r="B44" s="124" t="s">
        <v>181</v>
      </c>
      <c r="C44" s="6" t="s">
        <v>190</v>
      </c>
      <c r="D44" s="48">
        <v>4830000</v>
      </c>
      <c r="E44" s="149">
        <v>44292</v>
      </c>
      <c r="F44" s="145">
        <v>44292</v>
      </c>
      <c r="G44" s="145">
        <v>44354</v>
      </c>
      <c r="H44" s="145">
        <v>44342</v>
      </c>
      <c r="I44" s="145">
        <v>44342</v>
      </c>
      <c r="J44" s="43" t="s">
        <v>228</v>
      </c>
    </row>
    <row r="45" spans="1:10" ht="24" customHeight="1" x14ac:dyDescent="0.15">
      <c r="A45" s="41" t="s">
        <v>90</v>
      </c>
      <c r="B45" s="124" t="s">
        <v>207</v>
      </c>
      <c r="C45" s="6" t="s">
        <v>208</v>
      </c>
      <c r="D45" s="48">
        <v>2513500</v>
      </c>
      <c r="E45" s="149">
        <v>44292</v>
      </c>
      <c r="F45" s="145">
        <v>44292</v>
      </c>
      <c r="G45" s="145">
        <v>44322</v>
      </c>
      <c r="H45" s="145">
        <v>44322</v>
      </c>
      <c r="I45" s="145">
        <v>44322</v>
      </c>
      <c r="J45" s="43" t="s">
        <v>197</v>
      </c>
    </row>
    <row r="46" spans="1:10" ht="24" customHeight="1" x14ac:dyDescent="0.15">
      <c r="A46" s="41" t="s">
        <v>90</v>
      </c>
      <c r="B46" s="124" t="s">
        <v>182</v>
      </c>
      <c r="C46" s="6" t="s">
        <v>191</v>
      </c>
      <c r="D46" s="48">
        <v>11880000</v>
      </c>
      <c r="E46" s="149">
        <v>44300</v>
      </c>
      <c r="F46" s="145">
        <v>44300</v>
      </c>
      <c r="G46" s="145">
        <v>44369</v>
      </c>
      <c r="H46" s="145">
        <v>44369</v>
      </c>
      <c r="I46" s="145">
        <v>44369</v>
      </c>
      <c r="J46" s="43" t="s">
        <v>197</v>
      </c>
    </row>
    <row r="47" spans="1:10" ht="24" customHeight="1" x14ac:dyDescent="0.15">
      <c r="A47" s="41" t="s">
        <v>90</v>
      </c>
      <c r="B47" s="124" t="s">
        <v>183</v>
      </c>
      <c r="C47" s="6" t="s">
        <v>192</v>
      </c>
      <c r="D47" s="48">
        <v>850000</v>
      </c>
      <c r="E47" s="149">
        <v>44301</v>
      </c>
      <c r="F47" s="145">
        <v>44302</v>
      </c>
      <c r="G47" s="145">
        <v>44303</v>
      </c>
      <c r="H47" s="145">
        <v>44303</v>
      </c>
      <c r="I47" s="145">
        <v>44303</v>
      </c>
      <c r="J47" s="43" t="s">
        <v>196</v>
      </c>
    </row>
    <row r="48" spans="1:10" ht="24" customHeight="1" x14ac:dyDescent="0.15">
      <c r="A48" s="41" t="s">
        <v>90</v>
      </c>
      <c r="B48" s="124" t="s">
        <v>184</v>
      </c>
      <c r="C48" s="6" t="s">
        <v>193</v>
      </c>
      <c r="D48" s="48">
        <v>15000000</v>
      </c>
      <c r="E48" s="149">
        <v>44314</v>
      </c>
      <c r="F48" s="150">
        <v>44314</v>
      </c>
      <c r="G48" s="145">
        <v>44340</v>
      </c>
      <c r="H48" s="145">
        <v>44340</v>
      </c>
      <c r="I48" s="145">
        <v>44340</v>
      </c>
      <c r="J48" s="43" t="s">
        <v>143</v>
      </c>
    </row>
    <row r="49" spans="1:12" ht="24" customHeight="1" x14ac:dyDescent="0.15">
      <c r="A49" s="41" t="s">
        <v>90</v>
      </c>
      <c r="B49" s="124" t="s">
        <v>185</v>
      </c>
      <c r="C49" s="6" t="s">
        <v>194</v>
      </c>
      <c r="D49" s="48">
        <v>2200000</v>
      </c>
      <c r="E49" s="149">
        <v>44315</v>
      </c>
      <c r="F49" s="150">
        <v>44315</v>
      </c>
      <c r="G49" s="145">
        <v>44319</v>
      </c>
      <c r="H49" s="145">
        <v>44319</v>
      </c>
      <c r="I49" s="145">
        <v>44319</v>
      </c>
      <c r="J49" s="43" t="s">
        <v>143</v>
      </c>
    </row>
    <row r="50" spans="1:12" ht="24" customHeight="1" x14ac:dyDescent="0.15">
      <c r="A50" s="41" t="s">
        <v>90</v>
      </c>
      <c r="B50" s="124" t="s">
        <v>186</v>
      </c>
      <c r="C50" s="6" t="s">
        <v>195</v>
      </c>
      <c r="D50" s="48">
        <v>550000</v>
      </c>
      <c r="E50" s="149">
        <v>44315</v>
      </c>
      <c r="F50" s="150">
        <v>44315</v>
      </c>
      <c r="G50" s="145">
        <v>44323</v>
      </c>
      <c r="H50" s="145">
        <v>44323</v>
      </c>
      <c r="I50" s="145">
        <v>44323</v>
      </c>
      <c r="J50" s="43" t="s">
        <v>143</v>
      </c>
    </row>
    <row r="51" spans="1:12" ht="24" customHeight="1" x14ac:dyDescent="0.15">
      <c r="A51" s="41" t="s">
        <v>90</v>
      </c>
      <c r="B51" s="124" t="s">
        <v>187</v>
      </c>
      <c r="C51" s="6" t="s">
        <v>171</v>
      </c>
      <c r="D51" s="48">
        <v>5850000</v>
      </c>
      <c r="E51" s="149">
        <v>44316</v>
      </c>
      <c r="F51" s="150">
        <v>44317</v>
      </c>
      <c r="G51" s="145">
        <v>44333</v>
      </c>
      <c r="H51" s="145">
        <v>44333</v>
      </c>
      <c r="I51" s="145">
        <v>44336</v>
      </c>
      <c r="J51" s="43" t="s">
        <v>143</v>
      </c>
    </row>
    <row r="52" spans="1:12" ht="24" customHeight="1" x14ac:dyDescent="0.15">
      <c r="A52" s="43" t="s">
        <v>90</v>
      </c>
      <c r="B52" s="124" t="s">
        <v>211</v>
      </c>
      <c r="C52" s="6" t="s">
        <v>220</v>
      </c>
      <c r="D52" s="151">
        <v>46500000</v>
      </c>
      <c r="E52" s="212">
        <v>44316</v>
      </c>
      <c r="F52" s="213">
        <v>44317</v>
      </c>
      <c r="G52" s="145">
        <v>44530</v>
      </c>
      <c r="H52" s="145">
        <v>44551</v>
      </c>
      <c r="I52" s="145">
        <v>44551</v>
      </c>
      <c r="J52" s="43" t="s">
        <v>485</v>
      </c>
    </row>
    <row r="53" spans="1:12" ht="24" customHeight="1" x14ac:dyDescent="0.15">
      <c r="A53" s="41" t="s">
        <v>90</v>
      </c>
      <c r="B53" s="124" t="s">
        <v>212</v>
      </c>
      <c r="C53" s="6" t="s">
        <v>173</v>
      </c>
      <c r="D53" s="48">
        <v>1200000</v>
      </c>
      <c r="E53" s="149">
        <v>44323</v>
      </c>
      <c r="F53" s="150">
        <v>44323</v>
      </c>
      <c r="G53" s="145">
        <v>44328</v>
      </c>
      <c r="H53" s="145">
        <v>44328</v>
      </c>
      <c r="I53" s="145">
        <v>44328</v>
      </c>
      <c r="J53" s="43" t="s">
        <v>227</v>
      </c>
    </row>
    <row r="54" spans="1:12" ht="24" customHeight="1" x14ac:dyDescent="0.15">
      <c r="A54" s="41" t="s">
        <v>90</v>
      </c>
      <c r="B54" s="124" t="s">
        <v>213</v>
      </c>
      <c r="C54" s="6" t="s">
        <v>137</v>
      </c>
      <c r="D54" s="48">
        <v>1482000</v>
      </c>
      <c r="E54" s="149">
        <v>44326</v>
      </c>
      <c r="F54" s="150">
        <v>44326</v>
      </c>
      <c r="G54" s="145">
        <v>44330</v>
      </c>
      <c r="H54" s="145">
        <v>44328</v>
      </c>
      <c r="I54" s="145">
        <v>44328</v>
      </c>
      <c r="J54" s="43" t="s">
        <v>228</v>
      </c>
    </row>
    <row r="55" spans="1:12" s="172" customFormat="1" ht="24" hidden="1" customHeight="1" x14ac:dyDescent="0.15">
      <c r="A55" s="152" t="s">
        <v>90</v>
      </c>
      <c r="B55" s="153" t="s">
        <v>214</v>
      </c>
      <c r="C55" s="154" t="s">
        <v>221</v>
      </c>
      <c r="D55" s="155">
        <v>80465240</v>
      </c>
      <c r="E55" s="156">
        <v>44326</v>
      </c>
      <c r="F55" s="173">
        <v>44348</v>
      </c>
      <c r="G55" s="157" t="s">
        <v>226</v>
      </c>
      <c r="H55" s="181" t="s">
        <v>304</v>
      </c>
      <c r="I55" s="181"/>
      <c r="J55" s="158"/>
      <c r="K55" s="167"/>
      <c r="L55" s="167"/>
    </row>
    <row r="56" spans="1:12" ht="24" customHeight="1" x14ac:dyDescent="0.15">
      <c r="A56" s="41" t="s">
        <v>90</v>
      </c>
      <c r="B56" s="124" t="s">
        <v>215</v>
      </c>
      <c r="C56" s="6" t="s">
        <v>222</v>
      </c>
      <c r="D56" s="48">
        <v>1500000</v>
      </c>
      <c r="E56" s="149">
        <v>44329</v>
      </c>
      <c r="F56" s="150">
        <v>44334</v>
      </c>
      <c r="G56" s="145">
        <v>44342</v>
      </c>
      <c r="H56" s="145">
        <v>44342</v>
      </c>
      <c r="I56" s="145">
        <v>44342</v>
      </c>
      <c r="J56" s="43" t="s">
        <v>238</v>
      </c>
    </row>
    <row r="57" spans="1:12" ht="24" customHeight="1" x14ac:dyDescent="0.15">
      <c r="A57" s="41" t="s">
        <v>90</v>
      </c>
      <c r="B57" s="124" t="s">
        <v>206</v>
      </c>
      <c r="C57" s="6" t="s">
        <v>171</v>
      </c>
      <c r="D57" s="48">
        <v>2475000</v>
      </c>
      <c r="E57" s="149">
        <v>44334</v>
      </c>
      <c r="F57" s="150">
        <v>44334</v>
      </c>
      <c r="G57" s="145">
        <v>44337</v>
      </c>
      <c r="H57" s="145">
        <v>44337</v>
      </c>
      <c r="I57" s="145">
        <v>44337</v>
      </c>
      <c r="J57" s="43" t="s">
        <v>143</v>
      </c>
    </row>
    <row r="58" spans="1:12" ht="24" customHeight="1" x14ac:dyDescent="0.15">
      <c r="A58" s="43" t="s">
        <v>90</v>
      </c>
      <c r="B58" s="124" t="s">
        <v>216</v>
      </c>
      <c r="C58" s="6" t="s">
        <v>223</v>
      </c>
      <c r="D58" s="151">
        <v>26505000</v>
      </c>
      <c r="E58" s="212">
        <v>44334</v>
      </c>
      <c r="F58" s="213">
        <v>44334</v>
      </c>
      <c r="G58" s="145">
        <v>44417</v>
      </c>
      <c r="H58" s="145">
        <v>44417</v>
      </c>
      <c r="I58" s="145">
        <v>44417</v>
      </c>
      <c r="J58" s="43" t="s">
        <v>282</v>
      </c>
    </row>
    <row r="59" spans="1:12" ht="24" customHeight="1" x14ac:dyDescent="0.15">
      <c r="A59" s="41" t="s">
        <v>90</v>
      </c>
      <c r="B59" s="124" t="s">
        <v>217</v>
      </c>
      <c r="C59" s="6" t="s">
        <v>224</v>
      </c>
      <c r="D59" s="48">
        <v>1900000</v>
      </c>
      <c r="E59" s="149">
        <v>44336</v>
      </c>
      <c r="F59" s="150">
        <v>44336</v>
      </c>
      <c r="G59" s="145">
        <v>44344</v>
      </c>
      <c r="H59" s="145">
        <v>44344</v>
      </c>
      <c r="I59" s="145">
        <v>44344</v>
      </c>
      <c r="J59" s="43" t="s">
        <v>229</v>
      </c>
    </row>
    <row r="60" spans="1:12" ht="24" customHeight="1" x14ac:dyDescent="0.15">
      <c r="A60" s="41" t="s">
        <v>90</v>
      </c>
      <c r="B60" s="124" t="s">
        <v>218</v>
      </c>
      <c r="C60" s="6" t="s">
        <v>225</v>
      </c>
      <c r="D60" s="48">
        <v>1800000</v>
      </c>
      <c r="E60" s="149">
        <v>44342</v>
      </c>
      <c r="F60" s="150">
        <v>44342</v>
      </c>
      <c r="G60" s="145">
        <v>44352</v>
      </c>
      <c r="H60" s="145" t="s">
        <v>236</v>
      </c>
      <c r="I60" s="145">
        <v>44350</v>
      </c>
      <c r="J60" s="43" t="s">
        <v>237</v>
      </c>
    </row>
    <row r="61" spans="1:12" ht="24" customHeight="1" x14ac:dyDescent="0.15">
      <c r="A61" s="41" t="s">
        <v>90</v>
      </c>
      <c r="B61" s="124" t="s">
        <v>219</v>
      </c>
      <c r="C61" s="6" t="s">
        <v>103</v>
      </c>
      <c r="D61" s="48">
        <v>4734430</v>
      </c>
      <c r="E61" s="149">
        <v>44347</v>
      </c>
      <c r="F61" s="150">
        <v>44348</v>
      </c>
      <c r="G61" s="145">
        <v>44561</v>
      </c>
      <c r="H61" s="145">
        <v>44561</v>
      </c>
      <c r="I61" s="145">
        <v>44561</v>
      </c>
      <c r="J61" s="8" t="s">
        <v>482</v>
      </c>
    </row>
    <row r="62" spans="1:12" ht="24" customHeight="1" x14ac:dyDescent="0.15">
      <c r="A62" s="41" t="s">
        <v>90</v>
      </c>
      <c r="B62" s="182" t="str">
        <f>'[1]2021년'!$E$70</f>
        <v>회계실무 교육 운영 위탁용역</v>
      </c>
      <c r="C62" s="6" t="str">
        <f>'[1]2021년'!$N$70</f>
        <v>㈜더존에듀캠</v>
      </c>
      <c r="D62" s="48">
        <v>4100000</v>
      </c>
      <c r="E62" s="149">
        <v>44356</v>
      </c>
      <c r="F62" s="150">
        <v>44356</v>
      </c>
      <c r="G62" s="145">
        <v>44369</v>
      </c>
      <c r="H62" s="145">
        <v>44369</v>
      </c>
      <c r="I62" s="145">
        <v>44369</v>
      </c>
      <c r="J62" s="43" t="s">
        <v>233</v>
      </c>
    </row>
    <row r="63" spans="1:12" ht="24" customHeight="1" x14ac:dyDescent="0.15">
      <c r="A63" s="41" t="s">
        <v>90</v>
      </c>
      <c r="B63" s="182" t="s">
        <v>239</v>
      </c>
      <c r="C63" s="6" t="s">
        <v>157</v>
      </c>
      <c r="D63" s="48">
        <v>570060</v>
      </c>
      <c r="E63" s="149">
        <v>44358</v>
      </c>
      <c r="F63" s="150">
        <v>44358</v>
      </c>
      <c r="G63" s="145">
        <v>44373</v>
      </c>
      <c r="H63" s="145">
        <v>44370</v>
      </c>
      <c r="I63" s="145">
        <v>44370</v>
      </c>
      <c r="J63" s="43" t="s">
        <v>233</v>
      </c>
    </row>
    <row r="64" spans="1:12" ht="24" customHeight="1" x14ac:dyDescent="0.15">
      <c r="A64" s="41" t="s">
        <v>90</v>
      </c>
      <c r="B64" s="182" t="s">
        <v>240</v>
      </c>
      <c r="C64" s="6" t="s">
        <v>157</v>
      </c>
      <c r="D64" s="48">
        <v>2593930</v>
      </c>
      <c r="E64" s="149">
        <v>44362</v>
      </c>
      <c r="F64" s="150">
        <v>44362</v>
      </c>
      <c r="G64" s="145">
        <v>44392</v>
      </c>
      <c r="H64" s="145">
        <v>44368</v>
      </c>
      <c r="I64" s="145">
        <v>44368</v>
      </c>
      <c r="J64" s="43" t="s">
        <v>233</v>
      </c>
    </row>
    <row r="65" spans="1:12" ht="24" customHeight="1" x14ac:dyDescent="0.15">
      <c r="A65" s="41" t="s">
        <v>90</v>
      </c>
      <c r="B65" s="182" t="s">
        <v>210</v>
      </c>
      <c r="C65" s="6" t="s">
        <v>157</v>
      </c>
      <c r="D65" s="48">
        <v>1172290</v>
      </c>
      <c r="E65" s="149">
        <v>44368</v>
      </c>
      <c r="F65" s="150">
        <v>44368</v>
      </c>
      <c r="G65" s="145">
        <v>44398</v>
      </c>
      <c r="H65" s="145">
        <v>44377</v>
      </c>
      <c r="I65" s="145">
        <v>44377</v>
      </c>
      <c r="J65" s="43" t="s">
        <v>233</v>
      </c>
    </row>
    <row r="66" spans="1:12" ht="24" customHeight="1" x14ac:dyDescent="0.15">
      <c r="A66" s="43" t="s">
        <v>90</v>
      </c>
      <c r="B66" s="124" t="s">
        <v>234</v>
      </c>
      <c r="C66" s="6" t="s">
        <v>235</v>
      </c>
      <c r="D66" s="151">
        <v>1434000</v>
      </c>
      <c r="E66" s="212">
        <v>44370</v>
      </c>
      <c r="F66" s="213">
        <v>44370</v>
      </c>
      <c r="G66" s="145">
        <v>44384</v>
      </c>
      <c r="H66" s="145" t="s">
        <v>257</v>
      </c>
      <c r="I66" s="145" t="s">
        <v>258</v>
      </c>
      <c r="J66" s="43" t="s">
        <v>262</v>
      </c>
    </row>
    <row r="67" spans="1:12" ht="24" customHeight="1" x14ac:dyDescent="0.15">
      <c r="A67" s="43" t="s">
        <v>90</v>
      </c>
      <c r="B67" s="124" t="s">
        <v>96</v>
      </c>
      <c r="C67" s="6" t="s">
        <v>134</v>
      </c>
      <c r="D67" s="151">
        <v>8370000</v>
      </c>
      <c r="E67" s="212">
        <v>44376</v>
      </c>
      <c r="F67" s="213">
        <v>44376</v>
      </c>
      <c r="G67" s="145">
        <v>44393</v>
      </c>
      <c r="H67" s="145" t="s">
        <v>259</v>
      </c>
      <c r="I67" s="145" t="s">
        <v>260</v>
      </c>
      <c r="J67" s="43" t="s">
        <v>263</v>
      </c>
    </row>
    <row r="68" spans="1:12" s="172" customFormat="1" ht="24" hidden="1" customHeight="1" x14ac:dyDescent="0.15">
      <c r="A68" s="152" t="s">
        <v>90</v>
      </c>
      <c r="B68" s="219" t="s">
        <v>244</v>
      </c>
      <c r="C68" s="154" t="s">
        <v>249</v>
      </c>
      <c r="D68" s="155">
        <v>405000000</v>
      </c>
      <c r="E68" s="156">
        <v>44378</v>
      </c>
      <c r="F68" s="173">
        <v>44378</v>
      </c>
      <c r="G68" s="157">
        <v>44588</v>
      </c>
      <c r="H68" s="181" t="s">
        <v>283</v>
      </c>
      <c r="I68" s="181"/>
      <c r="J68" s="158"/>
      <c r="K68" s="167"/>
      <c r="L68" s="167"/>
    </row>
    <row r="69" spans="1:12" ht="24" customHeight="1" x14ac:dyDescent="0.15">
      <c r="A69" s="41" t="s">
        <v>90</v>
      </c>
      <c r="B69" s="182" t="s">
        <v>183</v>
      </c>
      <c r="C69" s="6" t="s">
        <v>192</v>
      </c>
      <c r="D69" s="48">
        <v>880000</v>
      </c>
      <c r="E69" s="149">
        <v>44384</v>
      </c>
      <c r="F69" s="150">
        <v>44386</v>
      </c>
      <c r="G69" s="145">
        <v>44387</v>
      </c>
      <c r="H69" s="145">
        <v>44387</v>
      </c>
      <c r="I69" s="145">
        <v>44387</v>
      </c>
      <c r="J69" s="43" t="s">
        <v>252</v>
      </c>
    </row>
    <row r="70" spans="1:12" ht="24" customHeight="1" x14ac:dyDescent="0.15">
      <c r="A70" s="43" t="s">
        <v>90</v>
      </c>
      <c r="B70" s="140" t="s">
        <v>245</v>
      </c>
      <c r="C70" s="6" t="s">
        <v>250</v>
      </c>
      <c r="D70" s="151">
        <v>2800000</v>
      </c>
      <c r="E70" s="212">
        <v>44385</v>
      </c>
      <c r="F70" s="213">
        <v>44389</v>
      </c>
      <c r="G70" s="145">
        <v>44407</v>
      </c>
      <c r="H70" s="145">
        <v>44407</v>
      </c>
      <c r="I70" s="145">
        <v>44407</v>
      </c>
      <c r="J70" s="43" t="s">
        <v>143</v>
      </c>
    </row>
    <row r="71" spans="1:12" ht="24" customHeight="1" x14ac:dyDescent="0.15">
      <c r="A71" s="43" t="s">
        <v>90</v>
      </c>
      <c r="B71" s="140" t="s">
        <v>284</v>
      </c>
      <c r="C71" s="6" t="s">
        <v>251</v>
      </c>
      <c r="D71" s="151">
        <v>744000</v>
      </c>
      <c r="E71" s="212">
        <v>44391</v>
      </c>
      <c r="F71" s="213">
        <v>44392</v>
      </c>
      <c r="G71" s="145">
        <v>44514</v>
      </c>
      <c r="H71" s="145">
        <v>44514</v>
      </c>
      <c r="I71" s="145">
        <v>44514</v>
      </c>
      <c r="J71" s="43" t="s">
        <v>389</v>
      </c>
    </row>
    <row r="72" spans="1:12" ht="24" customHeight="1" x14ac:dyDescent="0.15">
      <c r="A72" s="43" t="s">
        <v>90</v>
      </c>
      <c r="B72" s="140" t="s">
        <v>247</v>
      </c>
      <c r="C72" s="6" t="s">
        <v>170</v>
      </c>
      <c r="D72" s="151">
        <v>8064100</v>
      </c>
      <c r="E72" s="212">
        <v>44393</v>
      </c>
      <c r="F72" s="213">
        <v>44393</v>
      </c>
      <c r="G72" s="145">
        <v>44454</v>
      </c>
      <c r="H72" s="145">
        <v>44454</v>
      </c>
      <c r="I72" s="145">
        <v>44455</v>
      </c>
      <c r="J72" s="43" t="s">
        <v>290</v>
      </c>
    </row>
    <row r="73" spans="1:12" ht="24" customHeight="1" x14ac:dyDescent="0.15">
      <c r="A73" s="43" t="s">
        <v>90</v>
      </c>
      <c r="B73" s="140" t="s">
        <v>248</v>
      </c>
      <c r="C73" s="6" t="s">
        <v>157</v>
      </c>
      <c r="D73" s="151">
        <v>2513500</v>
      </c>
      <c r="E73" s="212">
        <v>44404</v>
      </c>
      <c r="F73" s="213">
        <v>44404</v>
      </c>
      <c r="G73" s="145">
        <v>44434</v>
      </c>
      <c r="H73" s="145">
        <v>44412</v>
      </c>
      <c r="I73" s="145">
        <v>44412</v>
      </c>
      <c r="J73" s="43" t="s">
        <v>143</v>
      </c>
    </row>
    <row r="74" spans="1:12" ht="24" customHeight="1" x14ac:dyDescent="0.15">
      <c r="A74" s="43" t="s">
        <v>254</v>
      </c>
      <c r="B74" s="140" t="s">
        <v>148</v>
      </c>
      <c r="C74" s="6" t="s">
        <v>255</v>
      </c>
      <c r="D74" s="151">
        <v>2400000</v>
      </c>
      <c r="E74" s="212">
        <v>44407</v>
      </c>
      <c r="F74" s="213">
        <v>44409</v>
      </c>
      <c r="G74" s="145">
        <v>44561</v>
      </c>
      <c r="H74" s="145">
        <v>44561</v>
      </c>
      <c r="I74" s="145">
        <v>44561</v>
      </c>
      <c r="J74" s="43" t="s">
        <v>483</v>
      </c>
    </row>
    <row r="75" spans="1:12" ht="24" customHeight="1" x14ac:dyDescent="0.15">
      <c r="A75" s="43" t="s">
        <v>90</v>
      </c>
      <c r="B75" s="124" t="s">
        <v>274</v>
      </c>
      <c r="C75" s="6" t="s">
        <v>279</v>
      </c>
      <c r="D75" s="151">
        <v>9500000</v>
      </c>
      <c r="E75" s="212">
        <v>44407</v>
      </c>
      <c r="F75" s="213">
        <v>44407</v>
      </c>
      <c r="G75" s="145">
        <v>44444</v>
      </c>
      <c r="H75" s="145">
        <v>44444</v>
      </c>
      <c r="I75" s="145">
        <v>44445</v>
      </c>
      <c r="J75" s="43" t="s">
        <v>290</v>
      </c>
    </row>
    <row r="76" spans="1:12" ht="24" customHeight="1" x14ac:dyDescent="0.15">
      <c r="A76" s="43" t="s">
        <v>90</v>
      </c>
      <c r="B76" s="140" t="s">
        <v>275</v>
      </c>
      <c r="C76" s="6" t="s">
        <v>154</v>
      </c>
      <c r="D76" s="151">
        <v>8734000</v>
      </c>
      <c r="E76" s="212">
        <v>44421</v>
      </c>
      <c r="F76" s="213">
        <v>44421</v>
      </c>
      <c r="G76" s="161" t="s">
        <v>327</v>
      </c>
      <c r="H76" s="145">
        <v>44469</v>
      </c>
      <c r="I76" s="145">
        <v>44476</v>
      </c>
      <c r="J76" s="43" t="s">
        <v>326</v>
      </c>
    </row>
    <row r="77" spans="1:12" ht="24" customHeight="1" x14ac:dyDescent="0.15">
      <c r="A77" s="43" t="s">
        <v>90</v>
      </c>
      <c r="B77" s="140" t="s">
        <v>186</v>
      </c>
      <c r="C77" s="6" t="s">
        <v>280</v>
      </c>
      <c r="D77" s="151">
        <v>950000</v>
      </c>
      <c r="E77" s="212">
        <v>44427</v>
      </c>
      <c r="F77" s="213">
        <v>44427</v>
      </c>
      <c r="G77" s="145">
        <v>44439</v>
      </c>
      <c r="H77" s="145">
        <v>44439</v>
      </c>
      <c r="I77" s="145">
        <v>44439</v>
      </c>
      <c r="J77" s="43" t="s">
        <v>143</v>
      </c>
    </row>
    <row r="78" spans="1:12" ht="24" customHeight="1" x14ac:dyDescent="0.15">
      <c r="A78" s="43" t="s">
        <v>90</v>
      </c>
      <c r="B78" s="140" t="s">
        <v>276</v>
      </c>
      <c r="C78" s="6" t="s">
        <v>195</v>
      </c>
      <c r="D78" s="151">
        <v>946000</v>
      </c>
      <c r="E78" s="212">
        <v>44427</v>
      </c>
      <c r="F78" s="213">
        <v>44428</v>
      </c>
      <c r="G78" s="145">
        <v>44442</v>
      </c>
      <c r="H78" s="145">
        <v>44442</v>
      </c>
      <c r="I78" s="145">
        <v>44447</v>
      </c>
      <c r="J78" s="43" t="s">
        <v>291</v>
      </c>
    </row>
    <row r="79" spans="1:12" ht="24" customHeight="1" x14ac:dyDescent="0.15">
      <c r="A79" s="43" t="s">
        <v>90</v>
      </c>
      <c r="B79" s="140" t="s">
        <v>277</v>
      </c>
      <c r="C79" s="6" t="s">
        <v>281</v>
      </c>
      <c r="D79" s="151">
        <v>4950000</v>
      </c>
      <c r="E79" s="212">
        <v>44431</v>
      </c>
      <c r="F79" s="213">
        <v>44431</v>
      </c>
      <c r="G79" s="145">
        <v>44530</v>
      </c>
      <c r="H79" s="145">
        <v>44526</v>
      </c>
      <c r="I79" s="145">
        <v>44526</v>
      </c>
      <c r="J79" s="43" t="s">
        <v>143</v>
      </c>
    </row>
    <row r="80" spans="1:12" ht="24" customHeight="1" x14ac:dyDescent="0.15">
      <c r="A80" s="43" t="s">
        <v>90</v>
      </c>
      <c r="B80" s="140" t="s">
        <v>278</v>
      </c>
      <c r="C80" s="6" t="s">
        <v>157</v>
      </c>
      <c r="D80" s="151">
        <v>38205200</v>
      </c>
      <c r="E80" s="212">
        <v>44435</v>
      </c>
      <c r="F80" s="213">
        <v>44435</v>
      </c>
      <c r="G80" s="145">
        <v>44465</v>
      </c>
      <c r="H80" s="145">
        <v>44463</v>
      </c>
      <c r="I80" s="145">
        <v>44463</v>
      </c>
      <c r="J80" s="43" t="s">
        <v>292</v>
      </c>
    </row>
    <row r="81" spans="1:10" ht="24" customHeight="1" x14ac:dyDescent="0.15">
      <c r="A81" s="43" t="s">
        <v>90</v>
      </c>
      <c r="B81" s="124" t="s">
        <v>293</v>
      </c>
      <c r="C81" s="6" t="s">
        <v>222</v>
      </c>
      <c r="D81" s="151">
        <v>4750000</v>
      </c>
      <c r="E81" s="212">
        <v>44442</v>
      </c>
      <c r="F81" s="213">
        <v>44445</v>
      </c>
      <c r="G81" s="145">
        <v>44477</v>
      </c>
      <c r="H81" s="145">
        <v>44477</v>
      </c>
      <c r="I81" s="145">
        <v>44480</v>
      </c>
      <c r="J81" s="43" t="s">
        <v>326</v>
      </c>
    </row>
    <row r="82" spans="1:10" ht="24" customHeight="1" x14ac:dyDescent="0.15">
      <c r="A82" s="43" t="s">
        <v>90</v>
      </c>
      <c r="B82" s="182" t="s">
        <v>294</v>
      </c>
      <c r="C82" s="6" t="s">
        <v>305</v>
      </c>
      <c r="D82" s="48">
        <v>8500000</v>
      </c>
      <c r="E82" s="149">
        <v>44442</v>
      </c>
      <c r="F82" s="150">
        <v>44445</v>
      </c>
      <c r="G82" s="145">
        <v>44467</v>
      </c>
      <c r="H82" s="145">
        <v>44467</v>
      </c>
      <c r="I82" s="145">
        <v>44467</v>
      </c>
      <c r="J82" s="43" t="s">
        <v>315</v>
      </c>
    </row>
    <row r="83" spans="1:10" ht="24" customHeight="1" x14ac:dyDescent="0.15">
      <c r="A83" s="43" t="s">
        <v>90</v>
      </c>
      <c r="B83" s="182" t="s">
        <v>295</v>
      </c>
      <c r="C83" s="6" t="s">
        <v>306</v>
      </c>
      <c r="D83" s="48">
        <v>3800000</v>
      </c>
      <c r="E83" s="149">
        <v>44442</v>
      </c>
      <c r="F83" s="150">
        <v>44442</v>
      </c>
      <c r="G83" s="145">
        <v>44448</v>
      </c>
      <c r="H83" s="145">
        <v>44448</v>
      </c>
      <c r="I83" s="145">
        <v>44448</v>
      </c>
      <c r="J83" s="43" t="s">
        <v>316</v>
      </c>
    </row>
    <row r="84" spans="1:10" ht="24" customHeight="1" x14ac:dyDescent="0.15">
      <c r="A84" s="43" t="s">
        <v>90</v>
      </c>
      <c r="B84" s="182" t="s">
        <v>296</v>
      </c>
      <c r="C84" s="6" t="s">
        <v>307</v>
      </c>
      <c r="D84" s="48">
        <v>5700000</v>
      </c>
      <c r="E84" s="149">
        <v>44445</v>
      </c>
      <c r="F84" s="150">
        <v>44445</v>
      </c>
      <c r="G84" s="145">
        <v>44456</v>
      </c>
      <c r="H84" s="145">
        <v>44453</v>
      </c>
      <c r="I84" s="145">
        <v>44453</v>
      </c>
      <c r="J84" s="43" t="s">
        <v>290</v>
      </c>
    </row>
    <row r="85" spans="1:10" ht="24" customHeight="1" x14ac:dyDescent="0.15">
      <c r="A85" s="43" t="s">
        <v>90</v>
      </c>
      <c r="B85" s="140" t="s">
        <v>297</v>
      </c>
      <c r="C85" s="6" t="s">
        <v>308</v>
      </c>
      <c r="D85" s="151">
        <v>13300000</v>
      </c>
      <c r="E85" s="212">
        <v>44446</v>
      </c>
      <c r="F85" s="213">
        <v>44446</v>
      </c>
      <c r="G85" s="145">
        <v>44540</v>
      </c>
      <c r="H85" s="145">
        <v>44540</v>
      </c>
      <c r="I85" s="145">
        <v>44540</v>
      </c>
      <c r="J85" s="43" t="s">
        <v>290</v>
      </c>
    </row>
    <row r="86" spans="1:10" ht="24" customHeight="1" x14ac:dyDescent="0.15">
      <c r="A86" s="43" t="s">
        <v>90</v>
      </c>
      <c r="B86" s="140" t="s">
        <v>298</v>
      </c>
      <c r="C86" s="6" t="s">
        <v>309</v>
      </c>
      <c r="D86" s="151">
        <v>3630000</v>
      </c>
      <c r="E86" s="212">
        <v>44449</v>
      </c>
      <c r="F86" s="213">
        <v>44452</v>
      </c>
      <c r="G86" s="145">
        <v>44456</v>
      </c>
      <c r="H86" s="145">
        <v>44453</v>
      </c>
      <c r="I86" s="145">
        <v>44453</v>
      </c>
      <c r="J86" s="43" t="s">
        <v>328</v>
      </c>
    </row>
    <row r="87" spans="1:10" ht="24" customHeight="1" x14ac:dyDescent="0.15">
      <c r="A87" s="43" t="s">
        <v>90</v>
      </c>
      <c r="B87" s="140" t="s">
        <v>299</v>
      </c>
      <c r="C87" s="6" t="s">
        <v>310</v>
      </c>
      <c r="D87" s="151">
        <v>7124000</v>
      </c>
      <c r="E87" s="212">
        <v>44449</v>
      </c>
      <c r="F87" s="213">
        <v>44449</v>
      </c>
      <c r="G87" s="145">
        <v>44530</v>
      </c>
      <c r="H87" s="145">
        <v>44505</v>
      </c>
      <c r="I87" s="145">
        <v>44505</v>
      </c>
      <c r="J87" s="43" t="s">
        <v>328</v>
      </c>
    </row>
    <row r="88" spans="1:10" ht="24" customHeight="1" x14ac:dyDescent="0.15">
      <c r="A88" s="43" t="s">
        <v>90</v>
      </c>
      <c r="B88" s="182" t="s">
        <v>300</v>
      </c>
      <c r="C88" s="6" t="s">
        <v>311</v>
      </c>
      <c r="D88" s="48">
        <v>3810000</v>
      </c>
      <c r="E88" s="149">
        <v>44449</v>
      </c>
      <c r="F88" s="150">
        <v>44452</v>
      </c>
      <c r="G88" s="145">
        <v>44456</v>
      </c>
      <c r="H88" s="145">
        <v>44456</v>
      </c>
      <c r="I88" s="145">
        <v>44456</v>
      </c>
      <c r="J88" s="43" t="s">
        <v>290</v>
      </c>
    </row>
    <row r="89" spans="1:10" ht="24" customHeight="1" x14ac:dyDescent="0.15">
      <c r="A89" s="43" t="s">
        <v>90</v>
      </c>
      <c r="B89" s="182" t="s">
        <v>301</v>
      </c>
      <c r="C89" s="6" t="s">
        <v>312</v>
      </c>
      <c r="D89" s="48">
        <v>7430400</v>
      </c>
      <c r="E89" s="149">
        <v>44449</v>
      </c>
      <c r="F89" s="150">
        <v>44449</v>
      </c>
      <c r="G89" s="145">
        <v>44452</v>
      </c>
      <c r="H89" s="145">
        <v>44452</v>
      </c>
      <c r="I89" s="145">
        <v>44452</v>
      </c>
      <c r="J89" s="43" t="s">
        <v>315</v>
      </c>
    </row>
    <row r="90" spans="1:10" ht="24" customHeight="1" x14ac:dyDescent="0.15">
      <c r="A90" s="43" t="s">
        <v>90</v>
      </c>
      <c r="B90" s="140" t="s">
        <v>302</v>
      </c>
      <c r="C90" s="6" t="s">
        <v>313</v>
      </c>
      <c r="D90" s="151">
        <v>5390000</v>
      </c>
      <c r="E90" s="212">
        <v>44453</v>
      </c>
      <c r="F90" s="213">
        <v>44454</v>
      </c>
      <c r="G90" s="145">
        <v>44500</v>
      </c>
      <c r="H90" s="145">
        <v>44497</v>
      </c>
      <c r="I90" s="145">
        <v>44497</v>
      </c>
      <c r="J90" s="43" t="s">
        <v>326</v>
      </c>
    </row>
    <row r="91" spans="1:10" ht="24" customHeight="1" x14ac:dyDescent="0.15">
      <c r="A91" s="43" t="s">
        <v>559</v>
      </c>
      <c r="B91" s="140" t="s">
        <v>303</v>
      </c>
      <c r="C91" s="6" t="s">
        <v>122</v>
      </c>
      <c r="D91" s="151">
        <v>2000000</v>
      </c>
      <c r="E91" s="212">
        <v>44467</v>
      </c>
      <c r="F91" s="213">
        <v>44467</v>
      </c>
      <c r="G91" s="145">
        <v>44497</v>
      </c>
      <c r="H91" s="145">
        <v>44497</v>
      </c>
      <c r="I91" s="145">
        <v>44497</v>
      </c>
      <c r="J91" s="43" t="s">
        <v>560</v>
      </c>
    </row>
    <row r="92" spans="1:10" ht="24" customHeight="1" x14ac:dyDescent="0.15">
      <c r="A92" s="43" t="s">
        <v>559</v>
      </c>
      <c r="B92" s="140" t="s">
        <v>332</v>
      </c>
      <c r="C92" s="6" t="s">
        <v>340</v>
      </c>
      <c r="D92" s="151">
        <v>4400000</v>
      </c>
      <c r="E92" s="212">
        <v>44484</v>
      </c>
      <c r="F92" s="213">
        <v>44484</v>
      </c>
      <c r="G92" s="145">
        <v>44514</v>
      </c>
      <c r="H92" s="145">
        <v>44514</v>
      </c>
      <c r="I92" s="145">
        <v>44504</v>
      </c>
      <c r="J92" s="43" t="s">
        <v>560</v>
      </c>
    </row>
    <row r="93" spans="1:10" ht="24" customHeight="1" x14ac:dyDescent="0.15">
      <c r="A93" s="43" t="s">
        <v>329</v>
      </c>
      <c r="B93" s="140" t="s">
        <v>248</v>
      </c>
      <c r="C93" s="6" t="s">
        <v>157</v>
      </c>
      <c r="D93" s="151">
        <v>1216530</v>
      </c>
      <c r="E93" s="212">
        <v>44487</v>
      </c>
      <c r="F93" s="213">
        <v>44487</v>
      </c>
      <c r="G93" s="145">
        <v>44517</v>
      </c>
      <c r="H93" s="145">
        <v>44510</v>
      </c>
      <c r="I93" s="145">
        <v>44510</v>
      </c>
      <c r="J93" s="43" t="s">
        <v>389</v>
      </c>
    </row>
    <row r="94" spans="1:10" ht="24" customHeight="1" x14ac:dyDescent="0.15">
      <c r="A94" s="43" t="s">
        <v>330</v>
      </c>
      <c r="B94" s="140" t="s">
        <v>333</v>
      </c>
      <c r="C94" s="6" t="s">
        <v>341</v>
      </c>
      <c r="D94" s="151">
        <v>26770000</v>
      </c>
      <c r="E94" s="212">
        <v>44490</v>
      </c>
      <c r="F94" s="213">
        <v>44490</v>
      </c>
      <c r="G94" s="145">
        <v>44494</v>
      </c>
      <c r="H94" s="145">
        <v>44494</v>
      </c>
      <c r="I94" s="145">
        <v>44494</v>
      </c>
      <c r="J94" s="43" t="s">
        <v>326</v>
      </c>
    </row>
    <row r="95" spans="1:10" ht="24" customHeight="1" x14ac:dyDescent="0.15">
      <c r="A95" s="43" t="s">
        <v>331</v>
      </c>
      <c r="B95" s="140" t="s">
        <v>334</v>
      </c>
      <c r="C95" s="6" t="s">
        <v>120</v>
      </c>
      <c r="D95" s="151">
        <v>7300000</v>
      </c>
      <c r="E95" s="212">
        <v>44495</v>
      </c>
      <c r="F95" s="213">
        <v>44496</v>
      </c>
      <c r="G95" s="145">
        <v>44524</v>
      </c>
      <c r="H95" s="145">
        <v>44524</v>
      </c>
      <c r="I95" s="145">
        <v>44529</v>
      </c>
      <c r="J95" s="43" t="s">
        <v>143</v>
      </c>
    </row>
    <row r="96" spans="1:10" ht="24" customHeight="1" x14ac:dyDescent="0.15">
      <c r="A96" s="43" t="s">
        <v>330</v>
      </c>
      <c r="B96" s="140" t="s">
        <v>335</v>
      </c>
      <c r="C96" s="6" t="s">
        <v>131</v>
      </c>
      <c r="D96" s="151">
        <v>11400000</v>
      </c>
      <c r="E96" s="212">
        <v>44495</v>
      </c>
      <c r="F96" s="213">
        <v>44136</v>
      </c>
      <c r="G96" s="145">
        <v>44865</v>
      </c>
      <c r="H96" s="183">
        <v>44561</v>
      </c>
      <c r="I96" s="183">
        <v>44561</v>
      </c>
      <c r="J96" s="43"/>
    </row>
    <row r="97" spans="1:12" ht="24" customHeight="1" x14ac:dyDescent="0.15">
      <c r="A97" s="43" t="s">
        <v>330</v>
      </c>
      <c r="B97" s="182" t="s">
        <v>336</v>
      </c>
      <c r="C97" s="6" t="s">
        <v>342</v>
      </c>
      <c r="D97" s="48">
        <v>19500000</v>
      </c>
      <c r="E97" s="149">
        <v>44496</v>
      </c>
      <c r="F97" s="150">
        <v>44501</v>
      </c>
      <c r="G97" s="145">
        <v>44535</v>
      </c>
      <c r="H97" s="145">
        <v>44535</v>
      </c>
      <c r="I97" s="145">
        <v>44535</v>
      </c>
      <c r="J97" s="43" t="s">
        <v>486</v>
      </c>
    </row>
    <row r="98" spans="1:12" ht="24" customHeight="1" x14ac:dyDescent="0.15">
      <c r="A98" s="43" t="s">
        <v>330</v>
      </c>
      <c r="B98" s="182" t="s">
        <v>337</v>
      </c>
      <c r="C98" s="6" t="s">
        <v>343</v>
      </c>
      <c r="D98" s="48">
        <v>5700000</v>
      </c>
      <c r="E98" s="149">
        <v>44497</v>
      </c>
      <c r="F98" s="150">
        <v>44498</v>
      </c>
      <c r="G98" s="145">
        <v>44530</v>
      </c>
      <c r="H98" s="145">
        <v>44530</v>
      </c>
      <c r="I98" s="145">
        <v>44530</v>
      </c>
      <c r="J98" s="43" t="s">
        <v>486</v>
      </c>
    </row>
    <row r="99" spans="1:12" s="172" customFormat="1" ht="24" hidden="1" customHeight="1" x14ac:dyDescent="0.15">
      <c r="A99" s="158" t="s">
        <v>330</v>
      </c>
      <c r="B99" s="219" t="s">
        <v>338</v>
      </c>
      <c r="C99" s="154" t="s">
        <v>344</v>
      </c>
      <c r="D99" s="155">
        <v>17452000</v>
      </c>
      <c r="E99" s="156">
        <v>44497</v>
      </c>
      <c r="F99" s="173">
        <v>44501</v>
      </c>
      <c r="G99" s="157" t="s">
        <v>345</v>
      </c>
      <c r="H99" s="181" t="s">
        <v>346</v>
      </c>
      <c r="I99" s="181" t="s">
        <v>346</v>
      </c>
      <c r="J99" s="158"/>
      <c r="K99" s="167"/>
      <c r="L99" s="167"/>
    </row>
    <row r="100" spans="1:12" ht="24" customHeight="1" x14ac:dyDescent="0.15">
      <c r="A100" s="43" t="s">
        <v>330</v>
      </c>
      <c r="B100" s="140" t="s">
        <v>339</v>
      </c>
      <c r="C100" s="6" t="s">
        <v>137</v>
      </c>
      <c r="D100" s="151">
        <v>15880000</v>
      </c>
      <c r="E100" s="212">
        <v>44498</v>
      </c>
      <c r="F100" s="213">
        <v>44498</v>
      </c>
      <c r="G100" s="145">
        <v>44503</v>
      </c>
      <c r="H100" s="145">
        <v>44503</v>
      </c>
      <c r="I100" s="145">
        <v>44503</v>
      </c>
      <c r="J100" s="43" t="s">
        <v>389</v>
      </c>
    </row>
    <row r="101" spans="1:12" ht="24" customHeight="1" x14ac:dyDescent="0.15">
      <c r="A101" s="43" t="s">
        <v>90</v>
      </c>
      <c r="B101" s="58" t="s">
        <v>390</v>
      </c>
      <c r="C101" s="6" t="s">
        <v>170</v>
      </c>
      <c r="D101" s="151">
        <v>7942000</v>
      </c>
      <c r="E101" s="212">
        <v>44501</v>
      </c>
      <c r="F101" s="213">
        <v>44501</v>
      </c>
      <c r="G101" s="145">
        <v>44545</v>
      </c>
      <c r="H101" s="145">
        <v>44545</v>
      </c>
      <c r="I101" s="145">
        <v>44546</v>
      </c>
      <c r="J101" s="43" t="s">
        <v>487</v>
      </c>
    </row>
    <row r="102" spans="1:12" ht="24" customHeight="1" x14ac:dyDescent="0.15">
      <c r="A102" s="43" t="s">
        <v>90</v>
      </c>
      <c r="B102" s="140" t="s">
        <v>391</v>
      </c>
      <c r="C102" s="6" t="s">
        <v>407</v>
      </c>
      <c r="D102" s="151">
        <v>2950000</v>
      </c>
      <c r="E102" s="212">
        <v>44502</v>
      </c>
      <c r="F102" s="213">
        <v>44502</v>
      </c>
      <c r="G102" s="145">
        <v>44526</v>
      </c>
      <c r="H102" s="145">
        <v>44518</v>
      </c>
      <c r="I102" s="145">
        <v>44518</v>
      </c>
      <c r="J102" s="43" t="s">
        <v>389</v>
      </c>
    </row>
    <row r="103" spans="1:12" ht="24" customHeight="1" x14ac:dyDescent="0.15">
      <c r="A103" s="43" t="s">
        <v>90</v>
      </c>
      <c r="B103" s="140" t="s">
        <v>392</v>
      </c>
      <c r="C103" s="6" t="s">
        <v>157</v>
      </c>
      <c r="D103" s="151">
        <v>6469740</v>
      </c>
      <c r="E103" s="212">
        <v>44502</v>
      </c>
      <c r="F103" s="213">
        <v>44502</v>
      </c>
      <c r="G103" s="145">
        <v>44527</v>
      </c>
      <c r="H103" s="145">
        <v>44525</v>
      </c>
      <c r="I103" s="145">
        <v>44525</v>
      </c>
      <c r="J103" s="43" t="s">
        <v>389</v>
      </c>
    </row>
    <row r="104" spans="1:12" ht="24" customHeight="1" x14ac:dyDescent="0.15">
      <c r="A104" s="43" t="s">
        <v>90</v>
      </c>
      <c r="B104" s="140" t="s">
        <v>393</v>
      </c>
      <c r="C104" s="6" t="s">
        <v>408</v>
      </c>
      <c r="D104" s="151">
        <v>550000</v>
      </c>
      <c r="E104" s="212">
        <v>44503</v>
      </c>
      <c r="F104" s="213">
        <v>44505</v>
      </c>
      <c r="G104" s="145">
        <v>44510</v>
      </c>
      <c r="H104" s="145">
        <v>44510</v>
      </c>
      <c r="I104" s="145">
        <v>44510</v>
      </c>
      <c r="J104" s="43" t="s">
        <v>389</v>
      </c>
    </row>
    <row r="105" spans="1:12" ht="24" customHeight="1" x14ac:dyDescent="0.15">
      <c r="A105" s="43" t="s">
        <v>90</v>
      </c>
      <c r="B105" s="140" t="s">
        <v>394</v>
      </c>
      <c r="C105" s="6" t="s">
        <v>409</v>
      </c>
      <c r="D105" s="151">
        <v>1285200</v>
      </c>
      <c r="E105" s="212">
        <v>44504</v>
      </c>
      <c r="F105" s="213">
        <v>44505</v>
      </c>
      <c r="G105" s="145">
        <v>44510</v>
      </c>
      <c r="H105" s="145">
        <v>44510</v>
      </c>
      <c r="I105" s="145">
        <v>44510</v>
      </c>
      <c r="J105" s="43" t="s">
        <v>389</v>
      </c>
    </row>
    <row r="106" spans="1:12" ht="24" customHeight="1" x14ac:dyDescent="0.15">
      <c r="A106" s="43" t="s">
        <v>90</v>
      </c>
      <c r="B106" s="140" t="s">
        <v>395</v>
      </c>
      <c r="C106" s="6" t="s">
        <v>311</v>
      </c>
      <c r="D106" s="151">
        <v>6664000</v>
      </c>
      <c r="E106" s="212">
        <v>44505</v>
      </c>
      <c r="F106" s="213">
        <v>44505</v>
      </c>
      <c r="G106" s="145">
        <v>44526</v>
      </c>
      <c r="H106" s="145">
        <v>44526</v>
      </c>
      <c r="I106" s="145">
        <v>44526</v>
      </c>
      <c r="J106" s="43" t="s">
        <v>389</v>
      </c>
    </row>
    <row r="107" spans="1:12" ht="24" customHeight="1" x14ac:dyDescent="0.15">
      <c r="A107" s="43" t="s">
        <v>90</v>
      </c>
      <c r="B107" s="140" t="s">
        <v>396</v>
      </c>
      <c r="C107" s="6" t="s">
        <v>280</v>
      </c>
      <c r="D107" s="151">
        <v>9025000</v>
      </c>
      <c r="E107" s="212">
        <v>44508</v>
      </c>
      <c r="F107" s="213">
        <v>44508</v>
      </c>
      <c r="G107" s="145">
        <v>44533</v>
      </c>
      <c r="H107" s="145">
        <v>44533</v>
      </c>
      <c r="I107" s="145">
        <v>44533</v>
      </c>
      <c r="J107" s="43" t="s">
        <v>483</v>
      </c>
    </row>
    <row r="108" spans="1:12" ht="24" customHeight="1" x14ac:dyDescent="0.15">
      <c r="A108" s="43" t="s">
        <v>90</v>
      </c>
      <c r="B108" s="140" t="s">
        <v>566</v>
      </c>
      <c r="C108" s="6" t="s">
        <v>568</v>
      </c>
      <c r="D108" s="151">
        <v>59720760</v>
      </c>
      <c r="E108" s="212">
        <v>44509</v>
      </c>
      <c r="F108" s="213">
        <v>44509</v>
      </c>
      <c r="G108" s="145">
        <v>44539</v>
      </c>
      <c r="H108" s="145">
        <v>44539</v>
      </c>
      <c r="I108" s="145">
        <v>44539</v>
      </c>
      <c r="J108" s="43" t="s">
        <v>483</v>
      </c>
    </row>
    <row r="109" spans="1:12" ht="24" customHeight="1" x14ac:dyDescent="0.15">
      <c r="A109" s="43" t="s">
        <v>90</v>
      </c>
      <c r="B109" s="140" t="s">
        <v>397</v>
      </c>
      <c r="C109" s="6" t="s">
        <v>410</v>
      </c>
      <c r="D109" s="151">
        <v>1705000</v>
      </c>
      <c r="E109" s="212">
        <v>44512</v>
      </c>
      <c r="F109" s="213">
        <v>44512</v>
      </c>
      <c r="G109" s="145">
        <v>44519</v>
      </c>
      <c r="H109" s="145">
        <v>44515</v>
      </c>
      <c r="I109" s="145">
        <v>44515</v>
      </c>
      <c r="J109" s="43" t="s">
        <v>389</v>
      </c>
    </row>
    <row r="110" spans="1:12" ht="24" customHeight="1" x14ac:dyDescent="0.15">
      <c r="A110" s="43" t="s">
        <v>90</v>
      </c>
      <c r="B110" s="140" t="s">
        <v>398</v>
      </c>
      <c r="C110" s="6" t="s">
        <v>411</v>
      </c>
      <c r="D110" s="151">
        <v>9860000</v>
      </c>
      <c r="E110" s="212">
        <v>44512</v>
      </c>
      <c r="F110" s="213">
        <v>44512</v>
      </c>
      <c r="G110" s="145">
        <v>44561</v>
      </c>
      <c r="H110" s="145">
        <v>44553</v>
      </c>
      <c r="I110" s="145">
        <v>44553</v>
      </c>
      <c r="J110" s="43" t="s">
        <v>487</v>
      </c>
    </row>
    <row r="111" spans="1:12" ht="24" customHeight="1" x14ac:dyDescent="0.15">
      <c r="A111" s="43" t="s">
        <v>90</v>
      </c>
      <c r="B111" s="140" t="s">
        <v>399</v>
      </c>
      <c r="C111" s="6" t="s">
        <v>412</v>
      </c>
      <c r="D111" s="151">
        <v>14500000</v>
      </c>
      <c r="E111" s="212">
        <v>44518</v>
      </c>
      <c r="F111" s="213">
        <v>44518</v>
      </c>
      <c r="G111" s="145">
        <v>44547</v>
      </c>
      <c r="H111" s="145">
        <v>44545</v>
      </c>
      <c r="I111" s="145">
        <v>44545</v>
      </c>
      <c r="J111" s="43" t="s">
        <v>487</v>
      </c>
    </row>
    <row r="112" spans="1:12" ht="24" customHeight="1" x14ac:dyDescent="0.15">
      <c r="A112" s="43" t="s">
        <v>90</v>
      </c>
      <c r="B112" s="140" t="s">
        <v>400</v>
      </c>
      <c r="C112" s="6" t="s">
        <v>157</v>
      </c>
      <c r="D112" s="151">
        <v>29860380</v>
      </c>
      <c r="E112" s="212">
        <v>44518</v>
      </c>
      <c r="F112" s="213">
        <v>44518</v>
      </c>
      <c r="G112" s="145">
        <v>44548</v>
      </c>
      <c r="H112" s="145">
        <v>44530</v>
      </c>
      <c r="I112" s="145">
        <v>44530</v>
      </c>
      <c r="J112" s="43" t="s">
        <v>487</v>
      </c>
    </row>
    <row r="113" spans="1:10" ht="24" customHeight="1" x14ac:dyDescent="0.15">
      <c r="A113" s="43" t="s">
        <v>90</v>
      </c>
      <c r="B113" s="140" t="s">
        <v>239</v>
      </c>
      <c r="C113" s="6" t="s">
        <v>157</v>
      </c>
      <c r="D113" s="151">
        <v>582120</v>
      </c>
      <c r="E113" s="212">
        <v>44519</v>
      </c>
      <c r="F113" s="213">
        <v>44519</v>
      </c>
      <c r="G113" s="145">
        <v>44534</v>
      </c>
      <c r="H113" s="145">
        <v>44524</v>
      </c>
      <c r="I113" s="145">
        <v>44524</v>
      </c>
      <c r="J113" s="43" t="s">
        <v>389</v>
      </c>
    </row>
    <row r="114" spans="1:10" ht="24" customHeight="1" x14ac:dyDescent="0.15">
      <c r="A114" s="43" t="s">
        <v>90</v>
      </c>
      <c r="B114" s="140" t="s">
        <v>401</v>
      </c>
      <c r="C114" s="6" t="s">
        <v>413</v>
      </c>
      <c r="D114" s="151">
        <v>2200000</v>
      </c>
      <c r="E114" s="212">
        <v>44519</v>
      </c>
      <c r="F114" s="213">
        <v>44519</v>
      </c>
      <c r="G114" s="145">
        <v>44547</v>
      </c>
      <c r="H114" s="145">
        <v>44540</v>
      </c>
      <c r="I114" s="145">
        <v>44540</v>
      </c>
      <c r="J114" s="43" t="s">
        <v>483</v>
      </c>
    </row>
    <row r="115" spans="1:10" ht="24" customHeight="1" x14ac:dyDescent="0.15">
      <c r="A115" s="43" t="s">
        <v>90</v>
      </c>
      <c r="B115" s="140" t="s">
        <v>402</v>
      </c>
      <c r="C115" s="6" t="s">
        <v>414</v>
      </c>
      <c r="D115" s="151">
        <v>33000000</v>
      </c>
      <c r="E115" s="212">
        <v>44522</v>
      </c>
      <c r="F115" s="213">
        <v>44522</v>
      </c>
      <c r="G115" s="145">
        <v>44551</v>
      </c>
      <c r="H115" s="145">
        <v>44536</v>
      </c>
      <c r="I115" s="145">
        <v>44536</v>
      </c>
      <c r="J115" s="43" t="s">
        <v>488</v>
      </c>
    </row>
    <row r="116" spans="1:10" ht="24" customHeight="1" x14ac:dyDescent="0.15">
      <c r="A116" s="43" t="s">
        <v>90</v>
      </c>
      <c r="B116" s="140" t="s">
        <v>403</v>
      </c>
      <c r="C116" s="6" t="s">
        <v>415</v>
      </c>
      <c r="D116" s="151">
        <v>17902500</v>
      </c>
      <c r="E116" s="212">
        <v>44523</v>
      </c>
      <c r="F116" s="213">
        <v>44523</v>
      </c>
      <c r="G116" s="145">
        <v>44552</v>
      </c>
      <c r="H116" s="145">
        <v>44531</v>
      </c>
      <c r="I116" s="145">
        <v>44531</v>
      </c>
      <c r="J116" s="43" t="s">
        <v>483</v>
      </c>
    </row>
    <row r="117" spans="1:10" ht="24" customHeight="1" x14ac:dyDescent="0.15">
      <c r="A117" s="43" t="s">
        <v>90</v>
      </c>
      <c r="B117" s="140" t="s">
        <v>404</v>
      </c>
      <c r="C117" s="6" t="s">
        <v>157</v>
      </c>
      <c r="D117" s="151">
        <v>4433810</v>
      </c>
      <c r="E117" s="212">
        <v>44525</v>
      </c>
      <c r="F117" s="213">
        <v>44525</v>
      </c>
      <c r="G117" s="145">
        <v>44555</v>
      </c>
      <c r="H117" s="145">
        <v>44537</v>
      </c>
      <c r="I117" s="145">
        <v>44537</v>
      </c>
      <c r="J117" s="43" t="s">
        <v>483</v>
      </c>
    </row>
    <row r="118" spans="1:10" ht="24" customHeight="1" x14ac:dyDescent="0.15">
      <c r="A118" s="43" t="s">
        <v>90</v>
      </c>
      <c r="B118" s="140" t="s">
        <v>405</v>
      </c>
      <c r="C118" s="6" t="s">
        <v>416</v>
      </c>
      <c r="D118" s="151">
        <v>6500000</v>
      </c>
      <c r="E118" s="212">
        <v>44525</v>
      </c>
      <c r="F118" s="213">
        <v>44525</v>
      </c>
      <c r="G118" s="145">
        <v>44532</v>
      </c>
      <c r="H118" s="145">
        <v>44532</v>
      </c>
      <c r="I118" s="145">
        <v>44532</v>
      </c>
      <c r="J118" s="43" t="s">
        <v>483</v>
      </c>
    </row>
    <row r="119" spans="1:10" ht="24" customHeight="1" x14ac:dyDescent="0.15">
      <c r="A119" s="43" t="s">
        <v>561</v>
      </c>
      <c r="B119" s="140" t="s">
        <v>406</v>
      </c>
      <c r="C119" s="6" t="s">
        <v>222</v>
      </c>
      <c r="D119" s="151">
        <v>14300000</v>
      </c>
      <c r="E119" s="212">
        <v>44526</v>
      </c>
      <c r="F119" s="213">
        <v>44526</v>
      </c>
      <c r="G119" s="145">
        <v>44547</v>
      </c>
      <c r="H119" s="145">
        <v>44547</v>
      </c>
      <c r="I119" s="145">
        <v>44547</v>
      </c>
      <c r="J119" s="43" t="s">
        <v>486</v>
      </c>
    </row>
    <row r="120" spans="1:10" ht="24" customHeight="1" x14ac:dyDescent="0.15">
      <c r="A120" s="43" t="s">
        <v>559</v>
      </c>
      <c r="B120" s="140" t="s">
        <v>354</v>
      </c>
      <c r="C120" s="6" t="s">
        <v>528</v>
      </c>
      <c r="D120" s="151">
        <v>12100000</v>
      </c>
      <c r="E120" s="212">
        <v>44531</v>
      </c>
      <c r="F120" s="213">
        <v>44539</v>
      </c>
      <c r="G120" s="145">
        <v>44553</v>
      </c>
      <c r="H120" s="145">
        <v>44553</v>
      </c>
      <c r="I120" s="145">
        <v>44553</v>
      </c>
      <c r="J120" s="43" t="s">
        <v>483</v>
      </c>
    </row>
    <row r="121" spans="1:10" ht="24" customHeight="1" x14ac:dyDescent="0.15">
      <c r="A121" s="43" t="s">
        <v>90</v>
      </c>
      <c r="B121" s="140" t="s">
        <v>489</v>
      </c>
      <c r="C121" s="6" t="s">
        <v>192</v>
      </c>
      <c r="D121" s="151">
        <v>880000</v>
      </c>
      <c r="E121" s="212">
        <v>44531</v>
      </c>
      <c r="F121" s="213">
        <v>44533</v>
      </c>
      <c r="G121" s="145">
        <v>44534</v>
      </c>
      <c r="H121" s="145">
        <v>44534</v>
      </c>
      <c r="I121" s="145">
        <v>44534</v>
      </c>
      <c r="J121" s="43" t="s">
        <v>483</v>
      </c>
    </row>
    <row r="122" spans="1:10" ht="24" customHeight="1" x14ac:dyDescent="0.15">
      <c r="A122" s="43" t="s">
        <v>90</v>
      </c>
      <c r="B122" s="140" t="s">
        <v>490</v>
      </c>
      <c r="C122" s="6" t="s">
        <v>157</v>
      </c>
      <c r="D122" s="151">
        <v>486610</v>
      </c>
      <c r="E122" s="212">
        <v>44531</v>
      </c>
      <c r="F122" s="213">
        <v>44531</v>
      </c>
      <c r="G122" s="145">
        <v>44561</v>
      </c>
      <c r="H122" s="145">
        <v>44544</v>
      </c>
      <c r="I122" s="145">
        <v>44544</v>
      </c>
      <c r="J122" s="43" t="s">
        <v>483</v>
      </c>
    </row>
    <row r="123" spans="1:10" ht="24" customHeight="1" x14ac:dyDescent="0.15">
      <c r="A123" s="43" t="s">
        <v>90</v>
      </c>
      <c r="B123" s="140" t="s">
        <v>355</v>
      </c>
      <c r="C123" s="6" t="s">
        <v>529</v>
      </c>
      <c r="D123" s="151">
        <v>3420000</v>
      </c>
      <c r="E123" s="212">
        <v>44533</v>
      </c>
      <c r="F123" s="213">
        <v>44533</v>
      </c>
      <c r="G123" s="145">
        <v>44550</v>
      </c>
      <c r="H123" s="145">
        <v>44915</v>
      </c>
      <c r="I123" s="145">
        <v>44915</v>
      </c>
      <c r="J123" s="43" t="s">
        <v>483</v>
      </c>
    </row>
    <row r="124" spans="1:10" ht="24" customHeight="1" x14ac:dyDescent="0.15">
      <c r="A124" s="43" t="s">
        <v>90</v>
      </c>
      <c r="B124" s="140" t="s">
        <v>359</v>
      </c>
      <c r="C124" s="6" t="s">
        <v>309</v>
      </c>
      <c r="D124" s="151">
        <v>3200000</v>
      </c>
      <c r="E124" s="212">
        <v>44536</v>
      </c>
      <c r="F124" s="213">
        <v>44536</v>
      </c>
      <c r="G124" s="145">
        <v>44557</v>
      </c>
      <c r="H124" s="145">
        <v>44545</v>
      </c>
      <c r="I124" s="145">
        <v>44545</v>
      </c>
      <c r="J124" s="43" t="s">
        <v>483</v>
      </c>
    </row>
    <row r="125" spans="1:10" ht="24" customHeight="1" x14ac:dyDescent="0.15">
      <c r="A125" s="43" t="s">
        <v>90</v>
      </c>
      <c r="B125" s="140" t="s">
        <v>491</v>
      </c>
      <c r="C125" s="6" t="s">
        <v>530</v>
      </c>
      <c r="D125" s="151">
        <v>3800000</v>
      </c>
      <c r="E125" s="212">
        <v>44536</v>
      </c>
      <c r="F125" s="213">
        <v>44536</v>
      </c>
      <c r="G125" s="145">
        <v>44547</v>
      </c>
      <c r="H125" s="145">
        <v>44547</v>
      </c>
      <c r="I125" s="145">
        <v>44547</v>
      </c>
      <c r="J125" s="43" t="s">
        <v>483</v>
      </c>
    </row>
    <row r="126" spans="1:10" ht="24" customHeight="1" x14ac:dyDescent="0.15">
      <c r="A126" s="43" t="s">
        <v>90</v>
      </c>
      <c r="B126" s="140" t="s">
        <v>492</v>
      </c>
      <c r="C126" s="6" t="s">
        <v>157</v>
      </c>
      <c r="D126" s="151">
        <v>27648500</v>
      </c>
      <c r="E126" s="212">
        <v>44536</v>
      </c>
      <c r="F126" s="213">
        <v>44538</v>
      </c>
      <c r="G126" s="145">
        <v>44203</v>
      </c>
      <c r="H126" s="145">
        <v>44559</v>
      </c>
      <c r="I126" s="145">
        <v>44559</v>
      </c>
      <c r="J126" s="43" t="s">
        <v>483</v>
      </c>
    </row>
    <row r="127" spans="1:10" ht="24" customHeight="1" x14ac:dyDescent="0.15">
      <c r="A127" s="43" t="s">
        <v>90</v>
      </c>
      <c r="B127" s="140" t="s">
        <v>493</v>
      </c>
      <c r="C127" s="6" t="s">
        <v>531</v>
      </c>
      <c r="D127" s="151">
        <v>2850000</v>
      </c>
      <c r="E127" s="212">
        <v>44536</v>
      </c>
      <c r="F127" s="213">
        <v>44537</v>
      </c>
      <c r="G127" s="145">
        <v>44544</v>
      </c>
      <c r="H127" s="145">
        <v>44544</v>
      </c>
      <c r="I127" s="145">
        <v>44544</v>
      </c>
      <c r="J127" s="43" t="s">
        <v>483</v>
      </c>
    </row>
    <row r="128" spans="1:10" ht="24" customHeight="1" x14ac:dyDescent="0.15">
      <c r="A128" s="43" t="s">
        <v>90</v>
      </c>
      <c r="B128" s="140" t="s">
        <v>494</v>
      </c>
      <c r="C128" s="6" t="s">
        <v>532</v>
      </c>
      <c r="D128" s="151">
        <v>1496000</v>
      </c>
      <c r="E128" s="212">
        <v>44537</v>
      </c>
      <c r="F128" s="213">
        <v>44540</v>
      </c>
      <c r="G128" s="145">
        <v>44541</v>
      </c>
      <c r="H128" s="145">
        <v>44541</v>
      </c>
      <c r="I128" s="145">
        <v>44541</v>
      </c>
      <c r="J128" s="43" t="s">
        <v>483</v>
      </c>
    </row>
    <row r="129" spans="1:12" ht="24" customHeight="1" x14ac:dyDescent="0.15">
      <c r="A129" s="43" t="s">
        <v>90</v>
      </c>
      <c r="B129" s="140" t="s">
        <v>495</v>
      </c>
      <c r="C129" s="6" t="s">
        <v>533</v>
      </c>
      <c r="D129" s="151">
        <v>16360430</v>
      </c>
      <c r="E129" s="212">
        <v>44538</v>
      </c>
      <c r="F129" s="213">
        <v>44538</v>
      </c>
      <c r="G129" s="145">
        <v>44561</v>
      </c>
      <c r="H129" s="145">
        <v>44561</v>
      </c>
      <c r="I129" s="145">
        <v>44561</v>
      </c>
      <c r="J129" s="43" t="s">
        <v>483</v>
      </c>
    </row>
    <row r="130" spans="1:12" ht="24" customHeight="1" x14ac:dyDescent="0.15">
      <c r="A130" s="43" t="s">
        <v>90</v>
      </c>
      <c r="B130" s="140" t="s">
        <v>496</v>
      </c>
      <c r="C130" s="6" t="s">
        <v>534</v>
      </c>
      <c r="D130" s="151">
        <v>2585000</v>
      </c>
      <c r="E130" s="212">
        <v>44539</v>
      </c>
      <c r="F130" s="213">
        <v>44539</v>
      </c>
      <c r="G130" s="145">
        <v>44550</v>
      </c>
      <c r="H130" s="145">
        <v>44550</v>
      </c>
      <c r="I130" s="145">
        <v>44550</v>
      </c>
      <c r="J130" s="43" t="s">
        <v>483</v>
      </c>
    </row>
    <row r="131" spans="1:12" ht="24" customHeight="1" x14ac:dyDescent="0.15">
      <c r="A131" s="43" t="s">
        <v>90</v>
      </c>
      <c r="B131" s="140" t="s">
        <v>498</v>
      </c>
      <c r="C131" s="6" t="s">
        <v>311</v>
      </c>
      <c r="D131" s="151">
        <v>2527000</v>
      </c>
      <c r="E131" s="212">
        <v>44545</v>
      </c>
      <c r="F131" s="213">
        <v>44545</v>
      </c>
      <c r="G131" s="145">
        <v>44547</v>
      </c>
      <c r="H131" s="145">
        <v>44546</v>
      </c>
      <c r="I131" s="145">
        <v>44547</v>
      </c>
      <c r="J131" s="43" t="s">
        <v>483</v>
      </c>
    </row>
    <row r="132" spans="1:12" ht="24" customHeight="1" x14ac:dyDescent="0.15">
      <c r="A132" s="43" t="s">
        <v>90</v>
      </c>
      <c r="B132" s="140" t="s">
        <v>499</v>
      </c>
      <c r="C132" s="6" t="s">
        <v>536</v>
      </c>
      <c r="D132" s="151">
        <v>3534300</v>
      </c>
      <c r="E132" s="212">
        <v>44545</v>
      </c>
      <c r="F132" s="213">
        <v>44545</v>
      </c>
      <c r="G132" s="145">
        <v>44552</v>
      </c>
      <c r="H132" s="145">
        <v>44552</v>
      </c>
      <c r="I132" s="145">
        <v>44552</v>
      </c>
      <c r="J132" s="43" t="s">
        <v>483</v>
      </c>
    </row>
    <row r="133" spans="1:12" ht="24" customHeight="1" x14ac:dyDescent="0.15">
      <c r="A133" s="43" t="s">
        <v>90</v>
      </c>
      <c r="B133" s="140" t="s">
        <v>500</v>
      </c>
      <c r="C133" s="6" t="s">
        <v>171</v>
      </c>
      <c r="D133" s="151">
        <v>2255000</v>
      </c>
      <c r="E133" s="212">
        <v>44545</v>
      </c>
      <c r="F133" s="213">
        <v>44545</v>
      </c>
      <c r="G133" s="145">
        <v>44560</v>
      </c>
      <c r="H133" s="145">
        <v>44560</v>
      </c>
      <c r="I133" s="145">
        <v>44560</v>
      </c>
      <c r="J133" s="43" t="s">
        <v>483</v>
      </c>
    </row>
    <row r="134" spans="1:12" ht="24" customHeight="1" thickBot="1" x14ac:dyDescent="0.2">
      <c r="A134" s="118" t="s">
        <v>90</v>
      </c>
      <c r="B134" s="232" t="s">
        <v>501</v>
      </c>
      <c r="C134" s="116" t="s">
        <v>306</v>
      </c>
      <c r="D134" s="233">
        <v>1206000</v>
      </c>
      <c r="E134" s="234">
        <v>44551</v>
      </c>
      <c r="F134" s="235">
        <v>44551</v>
      </c>
      <c r="G134" s="146">
        <v>44553</v>
      </c>
      <c r="H134" s="146">
        <v>44553</v>
      </c>
      <c r="I134" s="146">
        <v>44553</v>
      </c>
      <c r="J134" s="118" t="s">
        <v>483</v>
      </c>
    </row>
    <row r="135" spans="1:12" s="172" customFormat="1" ht="24" hidden="1" customHeight="1" thickTop="1" x14ac:dyDescent="0.15">
      <c r="A135" s="290" t="s">
        <v>90</v>
      </c>
      <c r="B135" s="291" t="s">
        <v>502</v>
      </c>
      <c r="C135" s="292" t="s">
        <v>412</v>
      </c>
      <c r="D135" s="293">
        <v>127267800</v>
      </c>
      <c r="E135" s="294">
        <v>44552</v>
      </c>
      <c r="F135" s="295">
        <v>44562</v>
      </c>
      <c r="G135" s="296">
        <v>44926</v>
      </c>
      <c r="H135" s="297" t="s">
        <v>547</v>
      </c>
      <c r="I135" s="297" t="s">
        <v>546</v>
      </c>
      <c r="J135" s="290"/>
      <c r="K135" s="167"/>
      <c r="L135" s="167"/>
    </row>
    <row r="136" spans="1:12" s="172" customFormat="1" ht="24" hidden="1" customHeight="1" x14ac:dyDescent="0.15">
      <c r="A136" s="158" t="s">
        <v>90</v>
      </c>
      <c r="B136" s="221" t="s">
        <v>503</v>
      </c>
      <c r="C136" s="154" t="s">
        <v>116</v>
      </c>
      <c r="D136" s="222">
        <v>3600000</v>
      </c>
      <c r="E136" s="287">
        <v>44552</v>
      </c>
      <c r="F136" s="288">
        <v>44562</v>
      </c>
      <c r="G136" s="157">
        <v>44926</v>
      </c>
      <c r="H136" s="181" t="s">
        <v>548</v>
      </c>
      <c r="I136" s="181" t="s">
        <v>546</v>
      </c>
      <c r="J136" s="158"/>
      <c r="K136" s="167"/>
      <c r="L136" s="167"/>
    </row>
    <row r="137" spans="1:12" s="172" customFormat="1" ht="24" hidden="1" customHeight="1" x14ac:dyDescent="0.15">
      <c r="A137" s="158" t="s">
        <v>90</v>
      </c>
      <c r="B137" s="221" t="s">
        <v>504</v>
      </c>
      <c r="C137" s="154" t="s">
        <v>537</v>
      </c>
      <c r="D137" s="222">
        <v>3600000</v>
      </c>
      <c r="E137" s="287">
        <v>44552</v>
      </c>
      <c r="F137" s="288">
        <v>44562</v>
      </c>
      <c r="G137" s="157">
        <v>44926</v>
      </c>
      <c r="H137" s="181" t="s">
        <v>548</v>
      </c>
      <c r="I137" s="181" t="s">
        <v>546</v>
      </c>
      <c r="J137" s="158"/>
      <c r="K137" s="167"/>
      <c r="L137" s="167"/>
    </row>
    <row r="138" spans="1:12" s="172" customFormat="1" ht="24" hidden="1" customHeight="1" x14ac:dyDescent="0.15">
      <c r="A138" s="158" t="s">
        <v>90</v>
      </c>
      <c r="B138" s="221" t="s">
        <v>513</v>
      </c>
      <c r="C138" s="154" t="s">
        <v>103</v>
      </c>
      <c r="D138" s="222">
        <v>7101600</v>
      </c>
      <c r="E138" s="287">
        <v>44553</v>
      </c>
      <c r="F138" s="288">
        <v>44562</v>
      </c>
      <c r="G138" s="157">
        <v>44926</v>
      </c>
      <c r="H138" s="181" t="s">
        <v>547</v>
      </c>
      <c r="I138" s="181" t="s">
        <v>546</v>
      </c>
      <c r="J138" s="158"/>
      <c r="K138" s="167"/>
      <c r="L138" s="167"/>
    </row>
    <row r="139" spans="1:12" s="172" customFormat="1" ht="24" hidden="1" customHeight="1" x14ac:dyDescent="0.15">
      <c r="A139" s="158" t="s">
        <v>90</v>
      </c>
      <c r="B139" s="221" t="s">
        <v>514</v>
      </c>
      <c r="C139" s="154" t="s">
        <v>103</v>
      </c>
      <c r="D139" s="222">
        <v>3020400</v>
      </c>
      <c r="E139" s="287">
        <v>44553</v>
      </c>
      <c r="F139" s="288">
        <v>44562</v>
      </c>
      <c r="G139" s="157">
        <v>44926</v>
      </c>
      <c r="H139" s="181" t="s">
        <v>548</v>
      </c>
      <c r="I139" s="181" t="s">
        <v>546</v>
      </c>
      <c r="J139" s="158"/>
      <c r="K139" s="167"/>
      <c r="L139" s="167"/>
    </row>
    <row r="140" spans="1:12" s="172" customFormat="1" ht="24" hidden="1" customHeight="1" x14ac:dyDescent="0.15">
      <c r="A140" s="158" t="s">
        <v>90</v>
      </c>
      <c r="B140" s="221" t="s">
        <v>515</v>
      </c>
      <c r="C140" s="154" t="s">
        <v>103</v>
      </c>
      <c r="D140" s="222">
        <v>6954000</v>
      </c>
      <c r="E140" s="287">
        <v>44553</v>
      </c>
      <c r="F140" s="288">
        <v>44562</v>
      </c>
      <c r="G140" s="157">
        <v>44926</v>
      </c>
      <c r="H140" s="181" t="s">
        <v>549</v>
      </c>
      <c r="I140" s="181" t="s">
        <v>546</v>
      </c>
      <c r="J140" s="158"/>
      <c r="K140" s="167"/>
      <c r="L140" s="167"/>
    </row>
    <row r="141" spans="1:12" s="172" customFormat="1" ht="24" hidden="1" customHeight="1" x14ac:dyDescent="0.15">
      <c r="A141" s="158" t="s">
        <v>90</v>
      </c>
      <c r="B141" s="221" t="s">
        <v>516</v>
      </c>
      <c r="C141" s="154" t="s">
        <v>103</v>
      </c>
      <c r="D141" s="222">
        <v>2719200</v>
      </c>
      <c r="E141" s="287">
        <v>44553</v>
      </c>
      <c r="F141" s="288">
        <v>44562</v>
      </c>
      <c r="G141" s="157">
        <v>44926</v>
      </c>
      <c r="H141" s="181" t="s">
        <v>550</v>
      </c>
      <c r="I141" s="181" t="s">
        <v>546</v>
      </c>
      <c r="J141" s="158"/>
      <c r="K141" s="167"/>
      <c r="L141" s="167"/>
    </row>
    <row r="142" spans="1:12" s="172" customFormat="1" ht="24" hidden="1" customHeight="1" x14ac:dyDescent="0.15">
      <c r="A142" s="158" t="s">
        <v>90</v>
      </c>
      <c r="B142" s="221" t="s">
        <v>517</v>
      </c>
      <c r="C142" s="154" t="s">
        <v>103</v>
      </c>
      <c r="D142" s="222">
        <v>7601880</v>
      </c>
      <c r="E142" s="287">
        <v>44553</v>
      </c>
      <c r="F142" s="288">
        <v>44562</v>
      </c>
      <c r="G142" s="157">
        <v>44926</v>
      </c>
      <c r="H142" s="181" t="s">
        <v>551</v>
      </c>
      <c r="I142" s="181" t="s">
        <v>546</v>
      </c>
      <c r="J142" s="158"/>
      <c r="K142" s="167"/>
      <c r="L142" s="167"/>
    </row>
    <row r="143" spans="1:12" s="172" customFormat="1" ht="24" hidden="1" customHeight="1" x14ac:dyDescent="0.15">
      <c r="A143" s="158" t="s">
        <v>90</v>
      </c>
      <c r="B143" s="221" t="s">
        <v>361</v>
      </c>
      <c r="C143" s="154" t="s">
        <v>101</v>
      </c>
      <c r="D143" s="222">
        <v>6840000</v>
      </c>
      <c r="E143" s="287">
        <v>44554</v>
      </c>
      <c r="F143" s="288">
        <v>44562</v>
      </c>
      <c r="G143" s="157">
        <v>44926</v>
      </c>
      <c r="H143" s="181" t="s">
        <v>552</v>
      </c>
      <c r="I143" s="181" t="s">
        <v>546</v>
      </c>
      <c r="J143" s="158"/>
      <c r="K143" s="167"/>
      <c r="L143" s="167"/>
    </row>
    <row r="144" spans="1:12" s="172" customFormat="1" ht="24" hidden="1" customHeight="1" x14ac:dyDescent="0.15">
      <c r="A144" s="158" t="s">
        <v>90</v>
      </c>
      <c r="B144" s="221" t="s">
        <v>518</v>
      </c>
      <c r="C144" s="154" t="s">
        <v>112</v>
      </c>
      <c r="D144" s="222">
        <v>3960000</v>
      </c>
      <c r="E144" s="287">
        <v>44554</v>
      </c>
      <c r="F144" s="288">
        <v>44562</v>
      </c>
      <c r="G144" s="157">
        <v>44926</v>
      </c>
      <c r="H144" s="181" t="s">
        <v>553</v>
      </c>
      <c r="I144" s="181" t="s">
        <v>546</v>
      </c>
      <c r="J144" s="158"/>
      <c r="K144" s="167"/>
      <c r="L144" s="167"/>
    </row>
    <row r="145" spans="1:12" s="172" customFormat="1" ht="24" hidden="1" customHeight="1" x14ac:dyDescent="0.15">
      <c r="A145" s="158" t="s">
        <v>90</v>
      </c>
      <c r="B145" s="221" t="s">
        <v>519</v>
      </c>
      <c r="C145" s="154" t="s">
        <v>118</v>
      </c>
      <c r="D145" s="222">
        <v>3540480</v>
      </c>
      <c r="E145" s="287">
        <v>44557</v>
      </c>
      <c r="F145" s="288">
        <v>44562</v>
      </c>
      <c r="G145" s="157">
        <v>44926</v>
      </c>
      <c r="H145" s="181" t="s">
        <v>554</v>
      </c>
      <c r="I145" s="181" t="s">
        <v>546</v>
      </c>
      <c r="J145" s="158"/>
      <c r="K145" s="167"/>
      <c r="L145" s="167"/>
    </row>
    <row r="146" spans="1:12" s="172" customFormat="1" ht="24" hidden="1" customHeight="1" x14ac:dyDescent="0.15">
      <c r="A146" s="158" t="s">
        <v>90</v>
      </c>
      <c r="B146" s="221" t="s">
        <v>362</v>
      </c>
      <c r="C146" s="154" t="s">
        <v>105</v>
      </c>
      <c r="D146" s="222">
        <v>4999920</v>
      </c>
      <c r="E146" s="287">
        <v>44557</v>
      </c>
      <c r="F146" s="288">
        <v>44562</v>
      </c>
      <c r="G146" s="157">
        <v>44926</v>
      </c>
      <c r="H146" s="181" t="s">
        <v>555</v>
      </c>
      <c r="I146" s="181" t="s">
        <v>546</v>
      </c>
      <c r="J146" s="158"/>
      <c r="K146" s="167"/>
      <c r="L146" s="167"/>
    </row>
    <row r="147" spans="1:12" s="172" customFormat="1" ht="24" hidden="1" customHeight="1" x14ac:dyDescent="0.15">
      <c r="A147" s="158" t="s">
        <v>90</v>
      </c>
      <c r="B147" s="221" t="s">
        <v>363</v>
      </c>
      <c r="C147" s="154" t="s">
        <v>108</v>
      </c>
      <c r="D147" s="222">
        <v>5280000</v>
      </c>
      <c r="E147" s="287">
        <v>44557</v>
      </c>
      <c r="F147" s="288">
        <v>44562</v>
      </c>
      <c r="G147" s="157">
        <v>44926</v>
      </c>
      <c r="H147" s="181" t="s">
        <v>556</v>
      </c>
      <c r="I147" s="181" t="s">
        <v>546</v>
      </c>
      <c r="J147" s="158"/>
      <c r="K147" s="167"/>
      <c r="L147" s="167"/>
    </row>
    <row r="148" spans="1:12" s="172" customFormat="1" ht="24" hidden="1" customHeight="1" thickBot="1" x14ac:dyDescent="0.2">
      <c r="A148" s="298" t="s">
        <v>90</v>
      </c>
      <c r="B148" s="299" t="s">
        <v>520</v>
      </c>
      <c r="C148" s="300" t="s">
        <v>120</v>
      </c>
      <c r="D148" s="301">
        <v>4800000</v>
      </c>
      <c r="E148" s="302">
        <v>44558</v>
      </c>
      <c r="F148" s="303">
        <v>44562</v>
      </c>
      <c r="G148" s="304">
        <v>44926</v>
      </c>
      <c r="H148" s="305" t="s">
        <v>557</v>
      </c>
      <c r="I148" s="305" t="s">
        <v>546</v>
      </c>
      <c r="J148" s="298"/>
      <c r="K148" s="167"/>
      <c r="L148" s="167"/>
    </row>
    <row r="149" spans="1:12" s="172" customFormat="1" ht="24" hidden="1" customHeight="1" thickTop="1" x14ac:dyDescent="0.15">
      <c r="A149" s="290" t="s">
        <v>90</v>
      </c>
      <c r="B149" s="291" t="s">
        <v>527</v>
      </c>
      <c r="C149" s="292" t="s">
        <v>134</v>
      </c>
      <c r="D149" s="293">
        <v>8370000</v>
      </c>
      <c r="E149" s="294">
        <v>44560</v>
      </c>
      <c r="F149" s="295">
        <v>44564</v>
      </c>
      <c r="G149" s="296">
        <v>44573</v>
      </c>
      <c r="H149" s="296"/>
      <c r="I149" s="296"/>
      <c r="J149" s="290"/>
      <c r="K149" s="167"/>
      <c r="L149" s="167"/>
    </row>
    <row r="150" spans="1:12" ht="24" customHeight="1" thickTop="1" x14ac:dyDescent="0.15">
      <c r="A150" s="43"/>
      <c r="B150" s="289" t="s">
        <v>558</v>
      </c>
      <c r="C150" s="6"/>
      <c r="D150" s="151"/>
      <c r="E150" s="212"/>
      <c r="F150" s="213"/>
      <c r="G150" s="145"/>
      <c r="H150" s="145"/>
      <c r="I150" s="145"/>
      <c r="J150" s="43"/>
    </row>
    <row r="151" spans="1:12" ht="24" customHeight="1" x14ac:dyDescent="0.15">
      <c r="A151" s="43"/>
      <c r="B151" s="140"/>
      <c r="C151" s="6"/>
      <c r="D151" s="151"/>
      <c r="E151" s="212"/>
      <c r="F151" s="213"/>
      <c r="G151" s="145"/>
      <c r="H151" s="145"/>
      <c r="I151" s="145"/>
      <c r="J151" s="43"/>
    </row>
    <row r="152" spans="1:12" ht="24" customHeight="1" x14ac:dyDescent="0.15">
      <c r="A152" s="43"/>
      <c r="B152" s="140"/>
      <c r="C152" s="6"/>
      <c r="D152" s="151"/>
      <c r="E152" s="212"/>
      <c r="F152" s="213"/>
      <c r="G152" s="145"/>
      <c r="H152" s="145"/>
      <c r="I152" s="145"/>
      <c r="J152" s="43"/>
    </row>
    <row r="153" spans="1:12" ht="24" customHeight="1" x14ac:dyDescent="0.15">
      <c r="A153" s="43"/>
      <c r="B153" s="140"/>
      <c r="C153" s="6"/>
      <c r="D153" s="151"/>
      <c r="E153" s="212"/>
      <c r="F153" s="213"/>
      <c r="G153" s="145"/>
      <c r="H153" s="145"/>
      <c r="I153" s="145"/>
      <c r="J153" s="43"/>
    </row>
    <row r="154" spans="1:12" ht="24" customHeight="1" x14ac:dyDescent="0.15">
      <c r="A154" s="43"/>
      <c r="B154" s="140"/>
      <c r="C154" s="6"/>
      <c r="D154" s="151"/>
      <c r="E154" s="212"/>
      <c r="F154" s="213"/>
      <c r="G154" s="145"/>
      <c r="H154" s="145"/>
      <c r="I154" s="145"/>
      <c r="J154" s="43"/>
    </row>
    <row r="155" spans="1:12" ht="24" customHeight="1" x14ac:dyDescent="0.15">
      <c r="A155" s="43"/>
      <c r="B155" s="140"/>
      <c r="C155" s="6"/>
      <c r="D155" s="151"/>
      <c r="E155" s="212"/>
      <c r="F155" s="213"/>
      <c r="G155" s="145"/>
      <c r="H155" s="145"/>
      <c r="I155" s="145"/>
      <c r="J155" s="43"/>
    </row>
    <row r="156" spans="1:12" ht="24" customHeight="1" x14ac:dyDescent="0.15">
      <c r="A156" s="43"/>
      <c r="B156" s="140"/>
      <c r="C156" s="6"/>
      <c r="D156" s="151"/>
      <c r="E156" s="212"/>
      <c r="F156" s="213"/>
      <c r="G156" s="145"/>
      <c r="H156" s="145"/>
      <c r="I156" s="145"/>
      <c r="J156" s="43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8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129" customWidth="1"/>
    <col min="2" max="2" width="37.109375" style="132" customWidth="1"/>
    <col min="3" max="3" width="31.77734375" style="133" customWidth="1"/>
    <col min="4" max="4" width="9.33203125" style="134" customWidth="1"/>
    <col min="5" max="8" width="9.33203125" style="135" customWidth="1"/>
    <col min="9" max="9" width="9.33203125" style="129" customWidth="1"/>
    <col min="10" max="10" width="8.88671875" style="137" hidden="1" customWidth="1"/>
    <col min="11" max="11" width="10.109375" style="137" hidden="1" customWidth="1"/>
    <col min="12" max="12" width="8.88671875" style="224" hidden="1" customWidth="1"/>
    <col min="13" max="13" width="8.88671875" style="137" hidden="1" customWidth="1"/>
    <col min="14" max="15" width="8.88671875" style="137" customWidth="1"/>
    <col min="16" max="16384" width="8.88671875" style="137"/>
  </cols>
  <sheetData>
    <row r="1" spans="1:15" ht="36" customHeight="1" x14ac:dyDescent="0.15">
      <c r="A1" s="125" t="s">
        <v>17</v>
      </c>
      <c r="B1" s="125"/>
      <c r="C1" s="125"/>
      <c r="D1" s="125"/>
      <c r="E1" s="125"/>
      <c r="F1" s="125"/>
      <c r="G1" s="125"/>
      <c r="H1" s="125"/>
      <c r="I1" s="125"/>
      <c r="J1" s="136"/>
    </row>
    <row r="2" spans="1:15" ht="25.5" customHeight="1" x14ac:dyDescent="0.15">
      <c r="A2" s="64" t="s">
        <v>92</v>
      </c>
      <c r="B2" s="130"/>
      <c r="C2" s="130"/>
      <c r="D2" s="131"/>
      <c r="E2" s="131"/>
      <c r="F2" s="131"/>
      <c r="G2" s="131"/>
      <c r="H2" s="131"/>
      <c r="I2" s="128" t="s">
        <v>574</v>
      </c>
    </row>
    <row r="3" spans="1:15" ht="35.25" customHeight="1" x14ac:dyDescent="0.15">
      <c r="A3" s="1" t="s">
        <v>3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87" t="s">
        <v>269</v>
      </c>
      <c r="J3" s="138"/>
    </row>
    <row r="4" spans="1:15" s="138" customFormat="1" ht="24" customHeight="1" x14ac:dyDescent="0.15">
      <c r="A4" s="43" t="s">
        <v>89</v>
      </c>
      <c r="B4" s="6" t="s">
        <v>128</v>
      </c>
      <c r="C4" s="45" t="s">
        <v>103</v>
      </c>
      <c r="D4" s="49">
        <v>7101600</v>
      </c>
      <c r="E4" s="44"/>
      <c r="F4" s="44">
        <f>574640+(591800*10)</f>
        <v>6492640</v>
      </c>
      <c r="G4" s="44">
        <v>587910</v>
      </c>
      <c r="H4" s="44">
        <f t="shared" ref="H4:H6" si="0">SUM(E4:G4)</f>
        <v>7080550</v>
      </c>
      <c r="I4" s="43" t="s">
        <v>201</v>
      </c>
      <c r="J4" s="139"/>
      <c r="K4" s="139">
        <f t="shared" ref="K4:K155" si="1">D4-H4</f>
        <v>21050</v>
      </c>
      <c r="L4" s="225" t="s">
        <v>243</v>
      </c>
    </row>
    <row r="5" spans="1:15" s="138" customFormat="1" ht="24" customHeight="1" x14ac:dyDescent="0.15">
      <c r="A5" s="43" t="s">
        <v>89</v>
      </c>
      <c r="B5" s="6" t="s">
        <v>129</v>
      </c>
      <c r="C5" s="45" t="s">
        <v>103</v>
      </c>
      <c r="D5" s="49">
        <v>3020400</v>
      </c>
      <c r="E5" s="44"/>
      <c r="F5" s="44">
        <f>188740+256820+239290+286120+279630+273450+275100+320350+298650+285430+257850</f>
        <v>2961430</v>
      </c>
      <c r="G5" s="44">
        <v>253430</v>
      </c>
      <c r="H5" s="44">
        <f t="shared" si="0"/>
        <v>3214860</v>
      </c>
      <c r="I5" s="43" t="s">
        <v>202</v>
      </c>
      <c r="J5" s="139"/>
      <c r="K5" s="139">
        <f t="shared" si="1"/>
        <v>-194460</v>
      </c>
      <c r="L5" s="225" t="s">
        <v>243</v>
      </c>
    </row>
    <row r="6" spans="1:15" s="138" customFormat="1" ht="24" customHeight="1" x14ac:dyDescent="0.15">
      <c r="A6" s="43" t="s">
        <v>89</v>
      </c>
      <c r="B6" s="6" t="s">
        <v>130</v>
      </c>
      <c r="C6" s="45" t="s">
        <v>131</v>
      </c>
      <c r="D6" s="49">
        <v>11400000</v>
      </c>
      <c r="E6" s="44"/>
      <c r="F6" s="42">
        <f>(950000*2)+(950000*9)</f>
        <v>10450000</v>
      </c>
      <c r="G6" s="44">
        <v>950000</v>
      </c>
      <c r="H6" s="44">
        <f t="shared" si="0"/>
        <v>11400000</v>
      </c>
      <c r="I6" s="43" t="s">
        <v>347</v>
      </c>
      <c r="J6" s="139"/>
      <c r="K6" s="139">
        <f t="shared" si="1"/>
        <v>0</v>
      </c>
      <c r="L6" s="225" t="s">
        <v>243</v>
      </c>
    </row>
    <row r="7" spans="1:15" s="138" customFormat="1" ht="24" customHeight="1" x14ac:dyDescent="0.15">
      <c r="A7" s="43" t="s">
        <v>89</v>
      </c>
      <c r="B7" s="6" t="s">
        <v>99</v>
      </c>
      <c r="C7" s="45" t="s">
        <v>100</v>
      </c>
      <c r="D7" s="49">
        <v>3600000</v>
      </c>
      <c r="E7" s="44"/>
      <c r="F7" s="44">
        <f>300000*11</f>
        <v>3300000</v>
      </c>
      <c r="G7" s="44">
        <v>300000</v>
      </c>
      <c r="H7" s="44">
        <f t="shared" ref="H7:H13" si="2">SUM(E7:G7)</f>
        <v>3600000</v>
      </c>
      <c r="I7" s="43" t="s">
        <v>203</v>
      </c>
      <c r="J7" s="139"/>
      <c r="K7" s="139">
        <f t="shared" si="1"/>
        <v>0</v>
      </c>
      <c r="L7" s="225" t="s">
        <v>243</v>
      </c>
    </row>
    <row r="8" spans="1:15" s="138" customFormat="1" ht="24" customHeight="1" x14ac:dyDescent="0.15">
      <c r="A8" s="43" t="s">
        <v>89</v>
      </c>
      <c r="B8" s="6" t="s">
        <v>102</v>
      </c>
      <c r="C8" s="45" t="s">
        <v>103</v>
      </c>
      <c r="D8" s="49">
        <v>6954000</v>
      </c>
      <c r="E8" s="44"/>
      <c r="F8" s="42">
        <f>579490*11</f>
        <v>6374390</v>
      </c>
      <c r="G8" s="44">
        <v>579490</v>
      </c>
      <c r="H8" s="44">
        <f t="shared" si="2"/>
        <v>6953880</v>
      </c>
      <c r="I8" s="43" t="s">
        <v>200</v>
      </c>
      <c r="J8" s="139"/>
      <c r="K8" s="139">
        <f t="shared" si="1"/>
        <v>120</v>
      </c>
      <c r="L8" s="225" t="s">
        <v>243</v>
      </c>
    </row>
    <row r="9" spans="1:15" s="138" customFormat="1" ht="24" customHeight="1" x14ac:dyDescent="0.15">
      <c r="A9" s="43" t="s">
        <v>89</v>
      </c>
      <c r="B9" s="6" t="s">
        <v>104</v>
      </c>
      <c r="C9" s="45" t="s">
        <v>105</v>
      </c>
      <c r="D9" s="49">
        <v>4999920</v>
      </c>
      <c r="E9" s="44"/>
      <c r="F9" s="44">
        <f>416660*11</f>
        <v>4583260</v>
      </c>
      <c r="G9" s="44">
        <v>416660</v>
      </c>
      <c r="H9" s="44">
        <f t="shared" si="2"/>
        <v>4999920</v>
      </c>
      <c r="I9" s="43" t="s">
        <v>202</v>
      </c>
      <c r="J9" s="139"/>
      <c r="K9" s="139">
        <f t="shared" si="1"/>
        <v>0</v>
      </c>
      <c r="L9" s="225" t="s">
        <v>243</v>
      </c>
    </row>
    <row r="10" spans="1:15" s="138" customFormat="1" ht="24" customHeight="1" x14ac:dyDescent="0.15">
      <c r="A10" s="43" t="s">
        <v>89</v>
      </c>
      <c r="B10" s="6" t="s">
        <v>106</v>
      </c>
      <c r="C10" s="45" t="s">
        <v>101</v>
      </c>
      <c r="D10" s="49">
        <v>4440000</v>
      </c>
      <c r="E10" s="44"/>
      <c r="F10" s="42">
        <f>370000*11</f>
        <v>4070000</v>
      </c>
      <c r="G10" s="42">
        <v>370000</v>
      </c>
      <c r="H10" s="44">
        <f t="shared" si="2"/>
        <v>4440000</v>
      </c>
      <c r="I10" s="43" t="s">
        <v>203</v>
      </c>
      <c r="J10" s="139"/>
      <c r="K10" s="139">
        <f t="shared" si="1"/>
        <v>0</v>
      </c>
      <c r="L10" s="225" t="s">
        <v>243</v>
      </c>
    </row>
    <row r="11" spans="1:15" s="138" customFormat="1" ht="24" customHeight="1" x14ac:dyDescent="0.15">
      <c r="A11" s="43" t="s">
        <v>89</v>
      </c>
      <c r="B11" s="6" t="s">
        <v>107</v>
      </c>
      <c r="C11" s="45" t="s">
        <v>108</v>
      </c>
      <c r="D11" s="49">
        <v>5280000</v>
      </c>
      <c r="E11" s="44"/>
      <c r="F11" s="44">
        <f>440000*11</f>
        <v>4840000</v>
      </c>
      <c r="G11" s="44">
        <v>440000</v>
      </c>
      <c r="H11" s="44">
        <f t="shared" si="2"/>
        <v>5280000</v>
      </c>
      <c r="I11" s="43" t="s">
        <v>202</v>
      </c>
      <c r="J11" s="139"/>
      <c r="K11" s="139">
        <f t="shared" si="1"/>
        <v>0</v>
      </c>
      <c r="L11" s="225" t="s">
        <v>243</v>
      </c>
    </row>
    <row r="12" spans="1:15" s="138" customFormat="1" ht="24" customHeight="1" x14ac:dyDescent="0.15">
      <c r="A12" s="43" t="s">
        <v>264</v>
      </c>
      <c r="B12" s="6" t="s">
        <v>109</v>
      </c>
      <c r="C12" s="45" t="s">
        <v>110</v>
      </c>
      <c r="D12" s="49">
        <v>14616000</v>
      </c>
      <c r="E12" s="44"/>
      <c r="F12" s="42">
        <f>1218000*9</f>
        <v>10962000</v>
      </c>
      <c r="G12" s="44">
        <v>1218000</v>
      </c>
      <c r="H12" s="44">
        <f t="shared" si="2"/>
        <v>12180000</v>
      </c>
      <c r="I12" s="43" t="s">
        <v>202</v>
      </c>
      <c r="J12" s="139"/>
      <c r="K12" s="139">
        <f t="shared" si="1"/>
        <v>2436000</v>
      </c>
      <c r="L12" s="225" t="s">
        <v>243</v>
      </c>
    </row>
    <row r="13" spans="1:15" s="138" customFormat="1" ht="24" customHeight="1" x14ac:dyDescent="0.15">
      <c r="A13" s="43" t="s">
        <v>89</v>
      </c>
      <c r="B13" s="6" t="s">
        <v>111</v>
      </c>
      <c r="C13" s="45" t="s">
        <v>112</v>
      </c>
      <c r="D13" s="49">
        <v>3960000</v>
      </c>
      <c r="E13" s="44"/>
      <c r="F13" s="44">
        <f>330000*11</f>
        <v>3630000</v>
      </c>
      <c r="G13" s="44">
        <v>330000</v>
      </c>
      <c r="H13" s="44">
        <f t="shared" si="2"/>
        <v>3960000</v>
      </c>
      <c r="I13" s="43" t="s">
        <v>203</v>
      </c>
      <c r="J13" s="139"/>
      <c r="K13" s="139">
        <f t="shared" si="1"/>
        <v>0</v>
      </c>
      <c r="L13" s="225" t="s">
        <v>243</v>
      </c>
      <c r="O13" s="139"/>
    </row>
    <row r="14" spans="1:15" s="138" customFormat="1" ht="24" customHeight="1" x14ac:dyDescent="0.15">
      <c r="A14" s="43" t="s">
        <v>89</v>
      </c>
      <c r="B14" s="6" t="s">
        <v>113</v>
      </c>
      <c r="C14" s="45" t="s">
        <v>114</v>
      </c>
      <c r="D14" s="49">
        <v>8083330</v>
      </c>
      <c r="E14" s="44"/>
      <c r="F14" s="44"/>
      <c r="G14" s="44">
        <v>8083330</v>
      </c>
      <c r="H14" s="44">
        <f t="shared" ref="H14:H25" si="3">SUM(E14:G14)</f>
        <v>8083330</v>
      </c>
      <c r="I14" s="123" t="s">
        <v>147</v>
      </c>
      <c r="J14" s="139"/>
      <c r="K14" s="139">
        <f t="shared" si="1"/>
        <v>0</v>
      </c>
      <c r="L14" s="225" t="s">
        <v>243</v>
      </c>
    </row>
    <row r="15" spans="1:15" s="138" customFormat="1" ht="24" customHeight="1" x14ac:dyDescent="0.15">
      <c r="A15" s="43" t="s">
        <v>89</v>
      </c>
      <c r="B15" s="6" t="s">
        <v>115</v>
      </c>
      <c r="C15" s="45" t="s">
        <v>116</v>
      </c>
      <c r="D15" s="49">
        <v>3600000</v>
      </c>
      <c r="E15" s="44"/>
      <c r="F15" s="44">
        <f>300000*11</f>
        <v>3300000</v>
      </c>
      <c r="G15" s="44">
        <v>300000</v>
      </c>
      <c r="H15" s="44">
        <f t="shared" si="3"/>
        <v>3600000</v>
      </c>
      <c r="I15" s="43" t="s">
        <v>200</v>
      </c>
      <c r="J15" s="139"/>
      <c r="K15" s="139">
        <f t="shared" si="1"/>
        <v>0</v>
      </c>
      <c r="L15" s="225" t="s">
        <v>243</v>
      </c>
    </row>
    <row r="16" spans="1:15" s="138" customFormat="1" ht="24" customHeight="1" x14ac:dyDescent="0.15">
      <c r="A16" s="43" t="s">
        <v>89</v>
      </c>
      <c r="B16" s="6" t="s">
        <v>117</v>
      </c>
      <c r="C16" s="45" t="s">
        <v>118</v>
      </c>
      <c r="D16" s="49">
        <v>3540480</v>
      </c>
      <c r="E16" s="44"/>
      <c r="F16" s="42">
        <f>295040*11</f>
        <v>3245440</v>
      </c>
      <c r="G16" s="44">
        <v>295040</v>
      </c>
      <c r="H16" s="44">
        <f t="shared" si="3"/>
        <v>3540480</v>
      </c>
      <c r="I16" s="43" t="s">
        <v>200</v>
      </c>
      <c r="J16" s="139"/>
      <c r="K16" s="139">
        <f t="shared" si="1"/>
        <v>0</v>
      </c>
      <c r="L16" s="225" t="s">
        <v>243</v>
      </c>
    </row>
    <row r="17" spans="1:13" s="138" customFormat="1" ht="24" customHeight="1" x14ac:dyDescent="0.15">
      <c r="A17" s="43" t="s">
        <v>265</v>
      </c>
      <c r="B17" s="6" t="s">
        <v>119</v>
      </c>
      <c r="C17" s="45" t="s">
        <v>120</v>
      </c>
      <c r="D17" s="49">
        <v>14964000</v>
      </c>
      <c r="E17" s="44"/>
      <c r="F17" s="42">
        <f>1247000*9</f>
        <v>11223000</v>
      </c>
      <c r="G17" s="44">
        <v>1247000</v>
      </c>
      <c r="H17" s="44">
        <f t="shared" si="3"/>
        <v>12470000</v>
      </c>
      <c r="I17" s="43" t="s">
        <v>202</v>
      </c>
      <c r="J17" s="139"/>
      <c r="K17" s="139">
        <f t="shared" si="1"/>
        <v>2494000</v>
      </c>
      <c r="L17" s="225" t="s">
        <v>243</v>
      </c>
      <c r="M17" s="236">
        <v>3420000</v>
      </c>
    </row>
    <row r="18" spans="1:13" s="138" customFormat="1" ht="24" customHeight="1" thickBot="1" x14ac:dyDescent="0.2">
      <c r="A18" s="118" t="s">
        <v>89</v>
      </c>
      <c r="B18" s="116" t="s">
        <v>121</v>
      </c>
      <c r="C18" s="119" t="s">
        <v>122</v>
      </c>
      <c r="D18" s="120">
        <v>9600000</v>
      </c>
      <c r="E18" s="121"/>
      <c r="F18" s="122">
        <f>800000*11</f>
        <v>8800000</v>
      </c>
      <c r="G18" s="121">
        <v>800000</v>
      </c>
      <c r="H18" s="121">
        <f t="shared" si="3"/>
        <v>9600000</v>
      </c>
      <c r="I18" s="118" t="s">
        <v>200</v>
      </c>
      <c r="J18" s="139"/>
      <c r="K18" s="139">
        <f t="shared" si="1"/>
        <v>0</v>
      </c>
      <c r="L18" s="225" t="s">
        <v>243</v>
      </c>
      <c r="M18" s="139">
        <f>M17*5%</f>
        <v>171000</v>
      </c>
    </row>
    <row r="19" spans="1:13" s="138" customFormat="1" ht="24" customHeight="1" thickTop="1" x14ac:dyDescent="0.15">
      <c r="A19" s="89" t="s">
        <v>89</v>
      </c>
      <c r="B19" s="90" t="s">
        <v>96</v>
      </c>
      <c r="C19" s="91" t="s">
        <v>134</v>
      </c>
      <c r="D19" s="92">
        <v>8370000</v>
      </c>
      <c r="E19" s="44"/>
      <c r="F19" s="42"/>
      <c r="G19" s="42">
        <v>8370000</v>
      </c>
      <c r="H19" s="93">
        <f t="shared" si="3"/>
        <v>8370000</v>
      </c>
      <c r="I19" s="159">
        <v>44221</v>
      </c>
      <c r="J19" s="163"/>
      <c r="K19" s="139">
        <f t="shared" si="1"/>
        <v>0</v>
      </c>
      <c r="L19" s="225" t="s">
        <v>243</v>
      </c>
    </row>
    <row r="20" spans="1:13" s="138" customFormat="1" ht="24" customHeight="1" x14ac:dyDescent="0.15">
      <c r="A20" s="43" t="s">
        <v>89</v>
      </c>
      <c r="B20" s="6" t="s">
        <v>136</v>
      </c>
      <c r="C20" s="45" t="s">
        <v>137</v>
      </c>
      <c r="D20" s="49">
        <v>1230000</v>
      </c>
      <c r="E20" s="44"/>
      <c r="F20" s="44"/>
      <c r="G20" s="44">
        <v>1230000</v>
      </c>
      <c r="H20" s="44">
        <f t="shared" ref="H20:H23" si="4">SUM(E20:G20)</f>
        <v>1230000</v>
      </c>
      <c r="I20" s="160">
        <v>44214</v>
      </c>
      <c r="J20" s="163"/>
      <c r="K20" s="139">
        <f t="shared" si="1"/>
        <v>0</v>
      </c>
      <c r="L20" s="225" t="s">
        <v>243</v>
      </c>
    </row>
    <row r="21" spans="1:13" s="138" customFormat="1" ht="24" customHeight="1" x14ac:dyDescent="0.15">
      <c r="A21" s="41" t="s">
        <v>141</v>
      </c>
      <c r="B21" s="6" t="s">
        <v>138</v>
      </c>
      <c r="C21" s="6" t="s">
        <v>142</v>
      </c>
      <c r="D21" s="48">
        <v>2757000</v>
      </c>
      <c r="E21" s="44"/>
      <c r="F21" s="42"/>
      <c r="G21" s="44">
        <v>2757000</v>
      </c>
      <c r="H21" s="44">
        <f t="shared" si="4"/>
        <v>2757000</v>
      </c>
      <c r="I21" s="161" t="s">
        <v>176</v>
      </c>
      <c r="J21" s="164"/>
      <c r="K21" s="139">
        <f t="shared" si="1"/>
        <v>0</v>
      </c>
      <c r="L21" s="225" t="s">
        <v>243</v>
      </c>
    </row>
    <row r="22" spans="1:13" s="138" customFormat="1" ht="24" customHeight="1" x14ac:dyDescent="0.15">
      <c r="A22" s="43" t="s">
        <v>90</v>
      </c>
      <c r="B22" s="6" t="s">
        <v>232</v>
      </c>
      <c r="C22" s="6" t="s">
        <v>114</v>
      </c>
      <c r="D22" s="151">
        <v>116662200</v>
      </c>
      <c r="E22" s="44"/>
      <c r="F22" s="44">
        <f>10605700+(10605650*9)</f>
        <v>106056550</v>
      </c>
      <c r="G22" s="44">
        <v>10605650</v>
      </c>
      <c r="H22" s="44">
        <f t="shared" si="4"/>
        <v>116662200</v>
      </c>
      <c r="I22" s="145" t="s">
        <v>177</v>
      </c>
      <c r="J22" s="164"/>
      <c r="K22" s="139">
        <f t="shared" si="1"/>
        <v>0</v>
      </c>
      <c r="L22" s="225" t="s">
        <v>243</v>
      </c>
      <c r="M22" s="139">
        <f>M17*3%</f>
        <v>102600</v>
      </c>
    </row>
    <row r="23" spans="1:13" s="138" customFormat="1" ht="24" customHeight="1" x14ac:dyDescent="0.15">
      <c r="A23" s="41" t="s">
        <v>90</v>
      </c>
      <c r="B23" s="6" t="s">
        <v>139</v>
      </c>
      <c r="C23" s="6" t="s">
        <v>140</v>
      </c>
      <c r="D23" s="48">
        <v>4776300</v>
      </c>
      <c r="E23" s="44"/>
      <c r="F23" s="42"/>
      <c r="G23" s="44">
        <v>4776300</v>
      </c>
      <c r="H23" s="44">
        <f t="shared" si="4"/>
        <v>4776300</v>
      </c>
      <c r="I23" s="145">
        <v>44237</v>
      </c>
      <c r="J23" s="164"/>
      <c r="K23" s="139">
        <f t="shared" si="1"/>
        <v>0</v>
      </c>
      <c r="L23" s="225" t="s">
        <v>243</v>
      </c>
    </row>
    <row r="24" spans="1:13" s="138" customFormat="1" ht="24" customHeight="1" x14ac:dyDescent="0.15">
      <c r="A24" s="41" t="s">
        <v>90</v>
      </c>
      <c r="B24" s="6" t="s">
        <v>145</v>
      </c>
      <c r="C24" s="6" t="s">
        <v>146</v>
      </c>
      <c r="D24" s="48">
        <v>16500000</v>
      </c>
      <c r="E24" s="44"/>
      <c r="F24" s="44"/>
      <c r="G24" s="44">
        <v>16500000</v>
      </c>
      <c r="H24" s="44">
        <f t="shared" si="3"/>
        <v>16500000</v>
      </c>
      <c r="I24" s="145">
        <v>44300</v>
      </c>
      <c r="J24" s="164"/>
      <c r="K24" s="139">
        <f t="shared" si="1"/>
        <v>0</v>
      </c>
      <c r="L24" s="225" t="s">
        <v>243</v>
      </c>
    </row>
    <row r="25" spans="1:13" s="138" customFormat="1" ht="24" customHeight="1" x14ac:dyDescent="0.15">
      <c r="A25" s="41" t="s">
        <v>90</v>
      </c>
      <c r="B25" s="6" t="s">
        <v>148</v>
      </c>
      <c r="C25" s="45" t="s">
        <v>153</v>
      </c>
      <c r="D25" s="49">
        <v>2400000</v>
      </c>
      <c r="E25" s="44"/>
      <c r="F25" s="42">
        <f>1072000</f>
        <v>1072000</v>
      </c>
      <c r="G25" s="44">
        <f>1072000+24000</f>
        <v>1096000</v>
      </c>
      <c r="H25" s="44">
        <f t="shared" si="3"/>
        <v>2168000</v>
      </c>
      <c r="I25" s="160" t="s">
        <v>230</v>
      </c>
      <c r="J25" s="163"/>
      <c r="K25" s="139">
        <f t="shared" si="1"/>
        <v>232000</v>
      </c>
      <c r="L25" s="225" t="s">
        <v>243</v>
      </c>
    </row>
    <row r="26" spans="1:13" s="179" customFormat="1" ht="24" hidden="1" customHeight="1" x14ac:dyDescent="0.15">
      <c r="A26" s="174" t="s">
        <v>89</v>
      </c>
      <c r="B26" s="175" t="s">
        <v>149</v>
      </c>
      <c r="C26" s="214" t="s">
        <v>154</v>
      </c>
      <c r="D26" s="215">
        <v>16863000</v>
      </c>
      <c r="E26" s="216"/>
      <c r="F26" s="217"/>
      <c r="G26" s="216"/>
      <c r="H26" s="216"/>
      <c r="I26" s="220"/>
      <c r="J26" s="218"/>
      <c r="K26" s="139"/>
      <c r="L26" s="225" t="s">
        <v>268</v>
      </c>
    </row>
    <row r="27" spans="1:13" s="138" customFormat="1" ht="24" customHeight="1" x14ac:dyDescent="0.15">
      <c r="A27" s="41" t="s">
        <v>90</v>
      </c>
      <c r="B27" s="6" t="s">
        <v>204</v>
      </c>
      <c r="C27" s="45" t="s">
        <v>154</v>
      </c>
      <c r="D27" s="49">
        <v>17941000</v>
      </c>
      <c r="E27" s="44"/>
      <c r="F27" s="42"/>
      <c r="G27" s="44">
        <v>16993900</v>
      </c>
      <c r="H27" s="44">
        <f>SUM(E27:G27)</f>
        <v>16993900</v>
      </c>
      <c r="I27" s="162">
        <v>44306</v>
      </c>
      <c r="J27" s="163"/>
      <c r="K27" s="139">
        <f>D27-H27</f>
        <v>947100</v>
      </c>
      <c r="L27" s="225" t="s">
        <v>243</v>
      </c>
      <c r="M27" s="139"/>
    </row>
    <row r="28" spans="1:13" s="138" customFormat="1" ht="24" customHeight="1" x14ac:dyDescent="0.15">
      <c r="A28" s="41" t="s">
        <v>90</v>
      </c>
      <c r="B28" s="6" t="s">
        <v>150</v>
      </c>
      <c r="C28" s="45" t="s">
        <v>155</v>
      </c>
      <c r="D28" s="49">
        <v>3690000</v>
      </c>
      <c r="E28" s="44"/>
      <c r="F28" s="42"/>
      <c r="G28" s="44">
        <v>3690000</v>
      </c>
      <c r="H28" s="44">
        <f>SUM(E28:G28)</f>
        <v>3690000</v>
      </c>
      <c r="I28" s="162">
        <v>44267</v>
      </c>
      <c r="J28" s="163"/>
      <c r="K28" s="139">
        <f t="shared" si="1"/>
        <v>0</v>
      </c>
      <c r="L28" s="225" t="s">
        <v>243</v>
      </c>
    </row>
    <row r="29" spans="1:13" s="138" customFormat="1" ht="24" customHeight="1" x14ac:dyDescent="0.15">
      <c r="A29" s="43" t="s">
        <v>90</v>
      </c>
      <c r="B29" s="6" t="s">
        <v>97</v>
      </c>
      <c r="C29" s="45" t="s">
        <v>156</v>
      </c>
      <c r="D29" s="49">
        <v>9600000</v>
      </c>
      <c r="E29" s="44"/>
      <c r="F29" s="42">
        <f>960000*9</f>
        <v>8640000</v>
      </c>
      <c r="G29" s="44">
        <v>960000</v>
      </c>
      <c r="H29" s="44">
        <f t="shared" ref="H29:H92" si="5">SUM(E29:G29)</f>
        <v>9600000</v>
      </c>
      <c r="I29" s="162" t="s">
        <v>202</v>
      </c>
      <c r="J29" s="163"/>
      <c r="K29" s="139">
        <f t="shared" si="1"/>
        <v>0</v>
      </c>
      <c r="L29" s="225" t="s">
        <v>243</v>
      </c>
    </row>
    <row r="30" spans="1:13" s="138" customFormat="1" ht="24" customHeight="1" x14ac:dyDescent="0.15">
      <c r="A30" s="41" t="s">
        <v>90</v>
      </c>
      <c r="B30" s="6" t="s">
        <v>160</v>
      </c>
      <c r="C30" s="45" t="s">
        <v>157</v>
      </c>
      <c r="D30" s="49">
        <v>2463230</v>
      </c>
      <c r="E30" s="44">
        <v>2463230</v>
      </c>
      <c r="F30" s="42"/>
      <c r="G30" s="44"/>
      <c r="H30" s="44">
        <f t="shared" si="5"/>
        <v>2463230</v>
      </c>
      <c r="I30" s="162">
        <v>44266</v>
      </c>
      <c r="J30" s="163"/>
      <c r="K30" s="139">
        <f t="shared" si="1"/>
        <v>0</v>
      </c>
      <c r="L30" s="225" t="s">
        <v>243</v>
      </c>
    </row>
    <row r="31" spans="1:13" s="138" customFormat="1" ht="24" customHeight="1" x14ac:dyDescent="0.15">
      <c r="A31" s="41" t="s">
        <v>90</v>
      </c>
      <c r="B31" s="6" t="s">
        <v>125</v>
      </c>
      <c r="C31" s="45" t="s">
        <v>157</v>
      </c>
      <c r="D31" s="49">
        <v>3375120</v>
      </c>
      <c r="E31" s="44">
        <v>3375120</v>
      </c>
      <c r="F31" s="42"/>
      <c r="G31" s="44"/>
      <c r="H31" s="44">
        <f t="shared" si="5"/>
        <v>3375120</v>
      </c>
      <c r="I31" s="162">
        <v>44266</v>
      </c>
      <c r="J31" s="163"/>
      <c r="K31" s="139">
        <f t="shared" si="1"/>
        <v>0</v>
      </c>
      <c r="L31" s="225" t="s">
        <v>243</v>
      </c>
    </row>
    <row r="32" spans="1:13" s="138" customFormat="1" ht="24" customHeight="1" x14ac:dyDescent="0.15">
      <c r="A32" s="41" t="s">
        <v>90</v>
      </c>
      <c r="B32" s="6" t="s">
        <v>162</v>
      </c>
      <c r="C32" s="45" t="s">
        <v>169</v>
      </c>
      <c r="D32" s="49">
        <v>5861500</v>
      </c>
      <c r="E32" s="44"/>
      <c r="F32" s="42"/>
      <c r="G32" s="44">
        <v>5861500</v>
      </c>
      <c r="H32" s="44">
        <f t="shared" si="5"/>
        <v>5861500</v>
      </c>
      <c r="I32" s="162">
        <v>44284</v>
      </c>
      <c r="J32" s="163"/>
      <c r="K32" s="139">
        <f t="shared" si="1"/>
        <v>0</v>
      </c>
      <c r="L32" s="225" t="s">
        <v>243</v>
      </c>
    </row>
    <row r="33" spans="1:12" s="138" customFormat="1" ht="24" customHeight="1" x14ac:dyDescent="0.15">
      <c r="A33" s="41" t="s">
        <v>90</v>
      </c>
      <c r="B33" s="6" t="s">
        <v>126</v>
      </c>
      <c r="C33" s="45" t="s">
        <v>157</v>
      </c>
      <c r="D33" s="49">
        <v>1970580</v>
      </c>
      <c r="E33" s="44">
        <v>1970580</v>
      </c>
      <c r="F33" s="42"/>
      <c r="G33" s="44"/>
      <c r="H33" s="44">
        <f t="shared" si="5"/>
        <v>1970580</v>
      </c>
      <c r="I33" s="162">
        <v>44286</v>
      </c>
      <c r="J33" s="163"/>
      <c r="K33" s="139">
        <f t="shared" si="1"/>
        <v>0</v>
      </c>
      <c r="L33" s="225" t="s">
        <v>243</v>
      </c>
    </row>
    <row r="34" spans="1:12" s="138" customFormat="1" ht="24" customHeight="1" x14ac:dyDescent="0.15">
      <c r="A34" s="43" t="s">
        <v>90</v>
      </c>
      <c r="B34" s="6" t="s">
        <v>163</v>
      </c>
      <c r="C34" s="45" t="s">
        <v>170</v>
      </c>
      <c r="D34" s="49">
        <v>1900000</v>
      </c>
      <c r="E34" s="44"/>
      <c r="F34" s="42">
        <f>475000*3</f>
        <v>1425000</v>
      </c>
      <c r="G34" s="44">
        <v>475000</v>
      </c>
      <c r="H34" s="44">
        <f t="shared" si="5"/>
        <v>1900000</v>
      </c>
      <c r="I34" s="162" t="s">
        <v>231</v>
      </c>
      <c r="J34" s="163"/>
      <c r="K34" s="139">
        <f t="shared" si="1"/>
        <v>0</v>
      </c>
      <c r="L34" s="225" t="s">
        <v>243</v>
      </c>
    </row>
    <row r="35" spans="1:12" s="138" customFormat="1" ht="24" customHeight="1" x14ac:dyDescent="0.15">
      <c r="A35" s="41" t="s">
        <v>90</v>
      </c>
      <c r="B35" s="6" t="s">
        <v>164</v>
      </c>
      <c r="C35" s="45" t="s">
        <v>171</v>
      </c>
      <c r="D35" s="49">
        <v>830000</v>
      </c>
      <c r="E35" s="44"/>
      <c r="F35" s="42"/>
      <c r="G35" s="44">
        <v>830000</v>
      </c>
      <c r="H35" s="44">
        <f t="shared" si="5"/>
        <v>830000</v>
      </c>
      <c r="I35" s="162">
        <v>44295</v>
      </c>
      <c r="J35" s="163"/>
      <c r="K35" s="139">
        <f t="shared" si="1"/>
        <v>0</v>
      </c>
      <c r="L35" s="225" t="s">
        <v>243</v>
      </c>
    </row>
    <row r="36" spans="1:12" s="138" customFormat="1" ht="24" customHeight="1" x14ac:dyDescent="0.15">
      <c r="A36" s="43" t="s">
        <v>90</v>
      </c>
      <c r="B36" s="6" t="s">
        <v>563</v>
      </c>
      <c r="C36" s="45" t="s">
        <v>103</v>
      </c>
      <c r="D36" s="49">
        <v>2176900</v>
      </c>
      <c r="E36" s="44"/>
      <c r="F36" s="42">
        <f>336220+(226600*6)</f>
        <v>1695820</v>
      </c>
      <c r="G36" s="44">
        <v>224580</v>
      </c>
      <c r="H36" s="44">
        <f t="shared" si="5"/>
        <v>1920400</v>
      </c>
      <c r="I36" s="162" t="s">
        <v>200</v>
      </c>
      <c r="J36" s="139"/>
      <c r="K36" s="139">
        <f t="shared" si="1"/>
        <v>256500</v>
      </c>
      <c r="L36" s="225" t="s">
        <v>243</v>
      </c>
    </row>
    <row r="37" spans="1:12" s="138" customFormat="1" ht="24" customHeight="1" x14ac:dyDescent="0.15">
      <c r="A37" s="41" t="s">
        <v>90</v>
      </c>
      <c r="B37" s="6" t="s">
        <v>165</v>
      </c>
      <c r="C37" s="45" t="s">
        <v>172</v>
      </c>
      <c r="D37" s="49">
        <v>5583600</v>
      </c>
      <c r="E37" s="44"/>
      <c r="F37" s="42"/>
      <c r="G37" s="44">
        <v>5583600</v>
      </c>
      <c r="H37" s="44">
        <f t="shared" si="5"/>
        <v>5583600</v>
      </c>
      <c r="I37" s="162">
        <v>44307</v>
      </c>
      <c r="J37" s="139"/>
      <c r="K37" s="139">
        <f t="shared" si="1"/>
        <v>0</v>
      </c>
      <c r="L37" s="225" t="s">
        <v>243</v>
      </c>
    </row>
    <row r="38" spans="1:12" s="138" customFormat="1" ht="24" customHeight="1" x14ac:dyDescent="0.15">
      <c r="A38" s="41" t="s">
        <v>90</v>
      </c>
      <c r="B38" s="6" t="s">
        <v>166</v>
      </c>
      <c r="C38" s="45" t="s">
        <v>157</v>
      </c>
      <c r="D38" s="49">
        <v>62242300</v>
      </c>
      <c r="E38" s="44">
        <f>61908000+334300</f>
        <v>62242300</v>
      </c>
      <c r="F38" s="42"/>
      <c r="G38" s="44"/>
      <c r="H38" s="44">
        <f t="shared" si="5"/>
        <v>62242300</v>
      </c>
      <c r="I38" s="162">
        <v>44292</v>
      </c>
      <c r="J38" s="139"/>
      <c r="K38" s="139">
        <f t="shared" si="1"/>
        <v>0</v>
      </c>
      <c r="L38" s="225" t="s">
        <v>243</v>
      </c>
    </row>
    <row r="39" spans="1:12" s="138" customFormat="1" ht="24" customHeight="1" x14ac:dyDescent="0.15">
      <c r="A39" s="41" t="s">
        <v>90</v>
      </c>
      <c r="B39" s="6" t="s">
        <v>167</v>
      </c>
      <c r="C39" s="45" t="s">
        <v>157</v>
      </c>
      <c r="D39" s="49">
        <v>21016170</v>
      </c>
      <c r="E39" s="44">
        <f>20903300+112870</f>
        <v>21016170</v>
      </c>
      <c r="F39" s="42"/>
      <c r="G39" s="44"/>
      <c r="H39" s="44">
        <f t="shared" si="5"/>
        <v>21016170</v>
      </c>
      <c r="I39" s="162">
        <v>44292</v>
      </c>
      <c r="J39" s="139"/>
      <c r="K39" s="139">
        <f t="shared" si="1"/>
        <v>0</v>
      </c>
      <c r="L39" s="225" t="s">
        <v>243</v>
      </c>
    </row>
    <row r="40" spans="1:12" s="138" customFormat="1" ht="24" customHeight="1" x14ac:dyDescent="0.15">
      <c r="A40" s="41" t="s">
        <v>90</v>
      </c>
      <c r="B40" s="6" t="s">
        <v>168</v>
      </c>
      <c r="C40" s="45" t="s">
        <v>157</v>
      </c>
      <c r="D40" s="49">
        <v>27375540</v>
      </c>
      <c r="E40" s="44">
        <f>14643200+79070+10845120+58560+880000+4750+860200+4640</f>
        <v>27375540</v>
      </c>
      <c r="F40" s="42"/>
      <c r="G40" s="44"/>
      <c r="H40" s="44">
        <f t="shared" si="5"/>
        <v>27375540</v>
      </c>
      <c r="I40" s="162">
        <v>44292</v>
      </c>
      <c r="J40" s="139"/>
      <c r="K40" s="139">
        <f t="shared" si="1"/>
        <v>0</v>
      </c>
      <c r="L40" s="225" t="s">
        <v>243</v>
      </c>
    </row>
    <row r="41" spans="1:12" s="138" customFormat="1" ht="24" customHeight="1" x14ac:dyDescent="0.15">
      <c r="A41" s="41" t="s">
        <v>90</v>
      </c>
      <c r="B41" s="6" t="s">
        <v>158</v>
      </c>
      <c r="C41" s="45" t="s">
        <v>173</v>
      </c>
      <c r="D41" s="49">
        <v>5852000</v>
      </c>
      <c r="E41" s="44"/>
      <c r="F41" s="42"/>
      <c r="G41" s="44">
        <v>5852000</v>
      </c>
      <c r="H41" s="44">
        <f t="shared" si="5"/>
        <v>5852000</v>
      </c>
      <c r="I41" s="162">
        <v>44306</v>
      </c>
      <c r="J41" s="139"/>
      <c r="K41" s="139">
        <f t="shared" si="1"/>
        <v>0</v>
      </c>
      <c r="L41" s="225" t="s">
        <v>243</v>
      </c>
    </row>
    <row r="42" spans="1:12" s="138" customFormat="1" ht="24" customHeight="1" x14ac:dyDescent="0.15">
      <c r="A42" s="41" t="s">
        <v>90</v>
      </c>
      <c r="B42" s="124" t="s">
        <v>179</v>
      </c>
      <c r="C42" s="6" t="s">
        <v>188</v>
      </c>
      <c r="D42" s="49">
        <v>7240000</v>
      </c>
      <c r="E42" s="44"/>
      <c r="F42" s="42"/>
      <c r="G42" s="44">
        <v>6800000</v>
      </c>
      <c r="H42" s="44">
        <f t="shared" si="5"/>
        <v>6800000</v>
      </c>
      <c r="I42" s="162">
        <v>44336</v>
      </c>
      <c r="J42" s="139"/>
      <c r="K42" s="139">
        <f t="shared" si="1"/>
        <v>440000</v>
      </c>
      <c r="L42" s="225" t="s">
        <v>243</v>
      </c>
    </row>
    <row r="43" spans="1:12" s="138" customFormat="1" ht="24" customHeight="1" x14ac:dyDescent="0.15">
      <c r="A43" s="41" t="s">
        <v>90</v>
      </c>
      <c r="B43" s="6" t="s">
        <v>180</v>
      </c>
      <c r="C43" s="6" t="s">
        <v>189</v>
      </c>
      <c r="D43" s="49">
        <v>1430000</v>
      </c>
      <c r="E43" s="44"/>
      <c r="F43" s="42"/>
      <c r="G43" s="44">
        <v>1430000</v>
      </c>
      <c r="H43" s="44">
        <f t="shared" si="5"/>
        <v>1430000</v>
      </c>
      <c r="I43" s="162">
        <v>44301</v>
      </c>
      <c r="J43" s="139"/>
      <c r="K43" s="139">
        <f t="shared" si="1"/>
        <v>0</v>
      </c>
      <c r="L43" s="225" t="s">
        <v>243</v>
      </c>
    </row>
    <row r="44" spans="1:12" s="138" customFormat="1" ht="24" customHeight="1" x14ac:dyDescent="0.15">
      <c r="A44" s="41" t="s">
        <v>90</v>
      </c>
      <c r="B44" s="6" t="s">
        <v>181</v>
      </c>
      <c r="C44" s="6" t="s">
        <v>190</v>
      </c>
      <c r="D44" s="49">
        <v>4830000</v>
      </c>
      <c r="E44" s="44"/>
      <c r="F44" s="42"/>
      <c r="G44" s="44">
        <v>4830000</v>
      </c>
      <c r="H44" s="44">
        <f t="shared" si="5"/>
        <v>4830000</v>
      </c>
      <c r="I44" s="162">
        <v>44347</v>
      </c>
      <c r="J44" s="139"/>
      <c r="K44" s="139">
        <f t="shared" si="1"/>
        <v>0</v>
      </c>
      <c r="L44" s="225" t="s">
        <v>243</v>
      </c>
    </row>
    <row r="45" spans="1:12" s="138" customFormat="1" ht="24" customHeight="1" x14ac:dyDescent="0.15">
      <c r="A45" s="41" t="s">
        <v>90</v>
      </c>
      <c r="B45" s="6" t="s">
        <v>209</v>
      </c>
      <c r="C45" s="6" t="s">
        <v>208</v>
      </c>
      <c r="D45" s="49">
        <v>2513500</v>
      </c>
      <c r="E45" s="44">
        <v>2513500</v>
      </c>
      <c r="F45" s="42"/>
      <c r="G45" s="44"/>
      <c r="H45" s="44">
        <f t="shared" ref="H45" si="6">SUM(E45:G45)</f>
        <v>2513500</v>
      </c>
      <c r="I45" s="162">
        <v>44295</v>
      </c>
      <c r="J45" s="139"/>
      <c r="K45" s="139">
        <f t="shared" si="1"/>
        <v>0</v>
      </c>
      <c r="L45" s="225" t="s">
        <v>243</v>
      </c>
    </row>
    <row r="46" spans="1:12" s="138" customFormat="1" ht="24" customHeight="1" x14ac:dyDescent="0.15">
      <c r="A46" s="41" t="s">
        <v>90</v>
      </c>
      <c r="B46" s="6" t="s">
        <v>182</v>
      </c>
      <c r="C46" s="6" t="s">
        <v>191</v>
      </c>
      <c r="D46" s="49">
        <v>11880000</v>
      </c>
      <c r="E46" s="44"/>
      <c r="F46" s="42"/>
      <c r="G46" s="44">
        <v>11880000</v>
      </c>
      <c r="H46" s="44">
        <f>SUM(E46:G46)</f>
        <v>11880000</v>
      </c>
      <c r="I46" s="162" t="s">
        <v>256</v>
      </c>
      <c r="J46" s="139"/>
      <c r="K46" s="139">
        <f>D46-H46</f>
        <v>0</v>
      </c>
      <c r="L46" s="225" t="s">
        <v>243</v>
      </c>
    </row>
    <row r="47" spans="1:12" s="138" customFormat="1" ht="24" customHeight="1" x14ac:dyDescent="0.15">
      <c r="A47" s="41" t="s">
        <v>90</v>
      </c>
      <c r="B47" s="6" t="s">
        <v>183</v>
      </c>
      <c r="C47" s="6" t="s">
        <v>192</v>
      </c>
      <c r="D47" s="49">
        <v>850000</v>
      </c>
      <c r="E47" s="44"/>
      <c r="F47" s="42"/>
      <c r="G47" s="44">
        <v>850000</v>
      </c>
      <c r="H47" s="44">
        <f t="shared" si="5"/>
        <v>850000</v>
      </c>
      <c r="I47" s="162">
        <v>44309</v>
      </c>
      <c r="J47" s="139"/>
      <c r="K47" s="139">
        <f t="shared" si="1"/>
        <v>0</v>
      </c>
      <c r="L47" s="225" t="s">
        <v>243</v>
      </c>
    </row>
    <row r="48" spans="1:12" s="138" customFormat="1" ht="24" customHeight="1" x14ac:dyDescent="0.15">
      <c r="A48" s="41" t="s">
        <v>90</v>
      </c>
      <c r="B48" s="6" t="s">
        <v>184</v>
      </c>
      <c r="C48" s="6" t="s">
        <v>193</v>
      </c>
      <c r="D48" s="49">
        <v>15000000</v>
      </c>
      <c r="E48" s="44"/>
      <c r="F48" s="42"/>
      <c r="G48" s="44">
        <v>15000000</v>
      </c>
      <c r="H48" s="44">
        <f t="shared" si="5"/>
        <v>15000000</v>
      </c>
      <c r="I48" s="162">
        <v>44347</v>
      </c>
      <c r="J48" s="139"/>
      <c r="K48" s="139">
        <f t="shared" si="1"/>
        <v>0</v>
      </c>
      <c r="L48" s="225" t="s">
        <v>243</v>
      </c>
    </row>
    <row r="49" spans="1:12" s="138" customFormat="1" ht="24" customHeight="1" x14ac:dyDescent="0.15">
      <c r="A49" s="41" t="s">
        <v>90</v>
      </c>
      <c r="B49" s="6" t="s">
        <v>185</v>
      </c>
      <c r="C49" s="6" t="s">
        <v>194</v>
      </c>
      <c r="D49" s="49">
        <v>2200000</v>
      </c>
      <c r="E49" s="44"/>
      <c r="F49" s="42"/>
      <c r="G49" s="44">
        <v>2200000</v>
      </c>
      <c r="H49" s="44">
        <f t="shared" si="5"/>
        <v>2200000</v>
      </c>
      <c r="I49" s="162">
        <v>44340</v>
      </c>
      <c r="J49" s="139"/>
      <c r="K49" s="139">
        <f t="shared" si="1"/>
        <v>0</v>
      </c>
      <c r="L49" s="225" t="s">
        <v>243</v>
      </c>
    </row>
    <row r="50" spans="1:12" s="138" customFormat="1" ht="24" customHeight="1" x14ac:dyDescent="0.15">
      <c r="A50" s="41" t="s">
        <v>90</v>
      </c>
      <c r="B50" s="6" t="s">
        <v>186</v>
      </c>
      <c r="C50" s="6" t="s">
        <v>195</v>
      </c>
      <c r="D50" s="49">
        <v>550000</v>
      </c>
      <c r="E50" s="44"/>
      <c r="F50" s="42"/>
      <c r="G50" s="44">
        <v>550000</v>
      </c>
      <c r="H50" s="44">
        <f t="shared" si="5"/>
        <v>550000</v>
      </c>
      <c r="I50" s="162">
        <v>44330</v>
      </c>
      <c r="J50" s="139"/>
      <c r="K50" s="139">
        <f t="shared" si="1"/>
        <v>0</v>
      </c>
      <c r="L50" s="225" t="s">
        <v>243</v>
      </c>
    </row>
    <row r="51" spans="1:12" s="138" customFormat="1" ht="24" customHeight="1" x14ac:dyDescent="0.15">
      <c r="A51" s="41" t="s">
        <v>90</v>
      </c>
      <c r="B51" s="6" t="s">
        <v>187</v>
      </c>
      <c r="C51" s="6" t="s">
        <v>171</v>
      </c>
      <c r="D51" s="49">
        <v>5850000</v>
      </c>
      <c r="E51" s="44"/>
      <c r="F51" s="42"/>
      <c r="G51" s="44">
        <v>5850000</v>
      </c>
      <c r="H51" s="44">
        <f t="shared" si="5"/>
        <v>5850000</v>
      </c>
      <c r="I51" s="162">
        <v>44340</v>
      </c>
      <c r="J51" s="139"/>
      <c r="K51" s="139">
        <f t="shared" si="1"/>
        <v>0</v>
      </c>
      <c r="L51" s="225" t="s">
        <v>243</v>
      </c>
    </row>
    <row r="52" spans="1:12" s="138" customFormat="1" ht="24" customHeight="1" x14ac:dyDescent="0.15">
      <c r="A52" s="43" t="s">
        <v>89</v>
      </c>
      <c r="B52" s="6" t="s">
        <v>211</v>
      </c>
      <c r="C52" s="6" t="s">
        <v>220</v>
      </c>
      <c r="D52" s="49">
        <v>46500000</v>
      </c>
      <c r="E52" s="44"/>
      <c r="F52" s="42"/>
      <c r="G52" s="44">
        <v>45593250</v>
      </c>
      <c r="H52" s="44">
        <f t="shared" si="5"/>
        <v>45593250</v>
      </c>
      <c r="I52" s="162">
        <v>44553</v>
      </c>
      <c r="J52" s="139"/>
      <c r="K52" s="139">
        <f t="shared" si="1"/>
        <v>906750</v>
      </c>
      <c r="L52" s="225" t="s">
        <v>243</v>
      </c>
    </row>
    <row r="53" spans="1:12" s="138" customFormat="1" ht="24" customHeight="1" x14ac:dyDescent="0.15">
      <c r="A53" s="41" t="s">
        <v>89</v>
      </c>
      <c r="B53" s="6" t="s">
        <v>212</v>
      </c>
      <c r="C53" s="6" t="s">
        <v>173</v>
      </c>
      <c r="D53" s="49">
        <v>1200000</v>
      </c>
      <c r="E53" s="44"/>
      <c r="F53" s="42"/>
      <c r="G53" s="44">
        <v>1200000</v>
      </c>
      <c r="H53" s="44">
        <f t="shared" si="5"/>
        <v>1200000</v>
      </c>
      <c r="I53" s="162">
        <v>44330</v>
      </c>
      <c r="J53" s="139"/>
      <c r="K53" s="139">
        <f t="shared" si="1"/>
        <v>0</v>
      </c>
      <c r="L53" s="225" t="s">
        <v>243</v>
      </c>
    </row>
    <row r="54" spans="1:12" s="138" customFormat="1" ht="24" customHeight="1" x14ac:dyDescent="0.15">
      <c r="A54" s="41" t="s">
        <v>89</v>
      </c>
      <c r="B54" s="6" t="s">
        <v>213</v>
      </c>
      <c r="C54" s="6" t="s">
        <v>137</v>
      </c>
      <c r="D54" s="49">
        <v>1482000</v>
      </c>
      <c r="E54" s="44"/>
      <c r="F54" s="42"/>
      <c r="G54" s="44">
        <v>1482000</v>
      </c>
      <c r="H54" s="44">
        <f t="shared" si="5"/>
        <v>1482000</v>
      </c>
      <c r="I54" s="162">
        <v>44330</v>
      </c>
      <c r="J54" s="139"/>
      <c r="K54" s="139">
        <f t="shared" si="1"/>
        <v>0</v>
      </c>
      <c r="L54" s="225" t="s">
        <v>243</v>
      </c>
    </row>
    <row r="55" spans="1:12" s="138" customFormat="1" ht="24" customHeight="1" x14ac:dyDescent="0.15">
      <c r="A55" s="41" t="s">
        <v>89</v>
      </c>
      <c r="B55" s="6" t="s">
        <v>214</v>
      </c>
      <c r="C55" s="6" t="s">
        <v>221</v>
      </c>
      <c r="D55" s="49">
        <v>80465240</v>
      </c>
      <c r="E55" s="44"/>
      <c r="F55" s="42"/>
      <c r="G55" s="44">
        <v>80465240</v>
      </c>
      <c r="H55" s="44">
        <f t="shared" si="5"/>
        <v>80465240</v>
      </c>
      <c r="I55" s="162">
        <v>44342</v>
      </c>
      <c r="J55" s="139"/>
      <c r="K55" s="139">
        <f t="shared" si="1"/>
        <v>0</v>
      </c>
      <c r="L55" s="225" t="s">
        <v>243</v>
      </c>
    </row>
    <row r="56" spans="1:12" s="138" customFormat="1" ht="24" customHeight="1" x14ac:dyDescent="0.15">
      <c r="A56" s="41" t="s">
        <v>89</v>
      </c>
      <c r="B56" s="6" t="s">
        <v>215</v>
      </c>
      <c r="C56" s="6" t="s">
        <v>222</v>
      </c>
      <c r="D56" s="49">
        <v>1500000</v>
      </c>
      <c r="E56" s="44"/>
      <c r="F56" s="42"/>
      <c r="G56" s="44">
        <v>1500000</v>
      </c>
      <c r="H56" s="44">
        <f t="shared" si="5"/>
        <v>1500000</v>
      </c>
      <c r="I56" s="162">
        <v>44376</v>
      </c>
      <c r="J56" s="139"/>
      <c r="K56" s="139">
        <f t="shared" si="1"/>
        <v>0</v>
      </c>
      <c r="L56" s="225" t="s">
        <v>243</v>
      </c>
    </row>
    <row r="57" spans="1:12" s="138" customFormat="1" ht="24" customHeight="1" x14ac:dyDescent="0.15">
      <c r="A57" s="41" t="s">
        <v>89</v>
      </c>
      <c r="B57" s="6" t="s">
        <v>206</v>
      </c>
      <c r="C57" s="6" t="s">
        <v>171</v>
      </c>
      <c r="D57" s="49">
        <v>2475000</v>
      </c>
      <c r="E57" s="44"/>
      <c r="F57" s="42"/>
      <c r="G57" s="44">
        <v>2475000</v>
      </c>
      <c r="H57" s="44">
        <f t="shared" si="5"/>
        <v>2475000</v>
      </c>
      <c r="I57" s="162">
        <v>44340</v>
      </c>
      <c r="J57" s="139"/>
      <c r="K57" s="139">
        <f t="shared" si="1"/>
        <v>0</v>
      </c>
      <c r="L57" s="225" t="s">
        <v>243</v>
      </c>
    </row>
    <row r="58" spans="1:12" s="138" customFormat="1" ht="24" customHeight="1" x14ac:dyDescent="0.15">
      <c r="A58" s="43" t="s">
        <v>89</v>
      </c>
      <c r="B58" s="6" t="s">
        <v>216</v>
      </c>
      <c r="C58" s="6" t="s">
        <v>223</v>
      </c>
      <c r="D58" s="49">
        <v>26505000</v>
      </c>
      <c r="E58" s="44"/>
      <c r="F58" s="42"/>
      <c r="G58" s="44">
        <v>26505000</v>
      </c>
      <c r="H58" s="44">
        <f t="shared" si="5"/>
        <v>26505000</v>
      </c>
      <c r="I58" s="162">
        <v>44425</v>
      </c>
      <c r="J58" s="139"/>
      <c r="K58" s="139">
        <f t="shared" si="1"/>
        <v>0</v>
      </c>
      <c r="L58" s="225" t="s">
        <v>243</v>
      </c>
    </row>
    <row r="59" spans="1:12" s="138" customFormat="1" ht="24" customHeight="1" x14ac:dyDescent="0.15">
      <c r="A59" s="41" t="s">
        <v>89</v>
      </c>
      <c r="B59" s="6" t="s">
        <v>217</v>
      </c>
      <c r="C59" s="6" t="s">
        <v>224</v>
      </c>
      <c r="D59" s="49">
        <v>1900000</v>
      </c>
      <c r="E59" s="44"/>
      <c r="F59" s="42"/>
      <c r="G59" s="44">
        <v>1900000</v>
      </c>
      <c r="H59" s="44">
        <f t="shared" si="5"/>
        <v>1900000</v>
      </c>
      <c r="I59" s="162">
        <v>44347</v>
      </c>
      <c r="J59" s="139"/>
      <c r="K59" s="139">
        <f t="shared" si="1"/>
        <v>0</v>
      </c>
      <c r="L59" s="225" t="s">
        <v>243</v>
      </c>
    </row>
    <row r="60" spans="1:12" s="138" customFormat="1" ht="24" customHeight="1" x14ac:dyDescent="0.15">
      <c r="A60" s="41" t="s">
        <v>89</v>
      </c>
      <c r="B60" s="6" t="s">
        <v>218</v>
      </c>
      <c r="C60" s="6" t="s">
        <v>225</v>
      </c>
      <c r="D60" s="49">
        <v>1800000</v>
      </c>
      <c r="E60" s="44"/>
      <c r="F60" s="42"/>
      <c r="G60" s="44">
        <v>1800000</v>
      </c>
      <c r="H60" s="44">
        <f t="shared" si="5"/>
        <v>1800000</v>
      </c>
      <c r="I60" s="162">
        <v>44356</v>
      </c>
      <c r="J60" s="139"/>
      <c r="K60" s="139">
        <f t="shared" si="1"/>
        <v>0</v>
      </c>
      <c r="L60" s="225" t="s">
        <v>243</v>
      </c>
    </row>
    <row r="61" spans="1:12" s="138" customFormat="1" ht="24" customHeight="1" x14ac:dyDescent="0.15">
      <c r="A61" s="43" t="s">
        <v>89</v>
      </c>
      <c r="B61" s="6" t="s">
        <v>219</v>
      </c>
      <c r="C61" s="6" t="s">
        <v>103</v>
      </c>
      <c r="D61" s="49">
        <v>4734430</v>
      </c>
      <c r="E61" s="44"/>
      <c r="F61" s="42">
        <f>873920+(633490*4)</f>
        <v>3407880</v>
      </c>
      <c r="G61" s="44">
        <v>624520</v>
      </c>
      <c r="H61" s="44">
        <f t="shared" si="5"/>
        <v>4032400</v>
      </c>
      <c r="I61" s="160" t="s">
        <v>177</v>
      </c>
      <c r="J61" s="139"/>
      <c r="K61" s="139">
        <f t="shared" si="1"/>
        <v>702030</v>
      </c>
      <c r="L61" s="225" t="s">
        <v>243</v>
      </c>
    </row>
    <row r="62" spans="1:12" s="138" customFormat="1" ht="24" customHeight="1" x14ac:dyDescent="0.15">
      <c r="A62" s="41" t="s">
        <v>89</v>
      </c>
      <c r="B62" s="124" t="s">
        <v>241</v>
      </c>
      <c r="C62" s="6" t="s">
        <v>242</v>
      </c>
      <c r="D62" s="49">
        <v>4100000</v>
      </c>
      <c r="E62" s="44"/>
      <c r="F62" s="42"/>
      <c r="G62" s="44">
        <v>4100000</v>
      </c>
      <c r="H62" s="44">
        <f t="shared" si="5"/>
        <v>4100000</v>
      </c>
      <c r="I62" s="162">
        <v>44372</v>
      </c>
      <c r="J62" s="139"/>
      <c r="K62" s="139">
        <f t="shared" si="1"/>
        <v>0</v>
      </c>
      <c r="L62" s="225" t="s">
        <v>243</v>
      </c>
    </row>
    <row r="63" spans="1:12" s="138" customFormat="1" ht="24" customHeight="1" x14ac:dyDescent="0.15">
      <c r="A63" s="41" t="s">
        <v>89</v>
      </c>
      <c r="B63" s="6" t="s">
        <v>239</v>
      </c>
      <c r="C63" s="6" t="s">
        <v>157</v>
      </c>
      <c r="D63" s="49">
        <v>570060</v>
      </c>
      <c r="E63" s="44">
        <v>570060</v>
      </c>
      <c r="F63" s="42"/>
      <c r="G63" s="44"/>
      <c r="H63" s="44">
        <f t="shared" si="5"/>
        <v>570060</v>
      </c>
      <c r="I63" s="162">
        <v>44361</v>
      </c>
      <c r="J63" s="139"/>
      <c r="K63" s="139">
        <f t="shared" si="1"/>
        <v>0</v>
      </c>
      <c r="L63" s="225" t="s">
        <v>243</v>
      </c>
    </row>
    <row r="64" spans="1:12" s="138" customFormat="1" ht="24" customHeight="1" x14ac:dyDescent="0.15">
      <c r="A64" s="41" t="s">
        <v>89</v>
      </c>
      <c r="B64" s="6" t="s">
        <v>240</v>
      </c>
      <c r="C64" s="6" t="s">
        <v>157</v>
      </c>
      <c r="D64" s="49">
        <v>2593930</v>
      </c>
      <c r="E64" s="44">
        <v>2593930</v>
      </c>
      <c r="F64" s="42"/>
      <c r="G64" s="44"/>
      <c r="H64" s="44">
        <f t="shared" si="5"/>
        <v>2593930</v>
      </c>
      <c r="I64" s="162">
        <v>44365</v>
      </c>
      <c r="J64" s="139"/>
      <c r="K64" s="139">
        <f t="shared" si="1"/>
        <v>0</v>
      </c>
      <c r="L64" s="225" t="s">
        <v>243</v>
      </c>
    </row>
    <row r="65" spans="1:12" s="138" customFormat="1" ht="24" customHeight="1" x14ac:dyDescent="0.15">
      <c r="A65" s="41" t="s">
        <v>89</v>
      </c>
      <c r="B65" s="6" t="s">
        <v>210</v>
      </c>
      <c r="C65" s="6" t="s">
        <v>157</v>
      </c>
      <c r="D65" s="49">
        <v>1172290</v>
      </c>
      <c r="E65" s="44">
        <v>1172290</v>
      </c>
      <c r="F65" s="42"/>
      <c r="G65" s="44"/>
      <c r="H65" s="44">
        <f t="shared" si="5"/>
        <v>1172290</v>
      </c>
      <c r="I65" s="162">
        <v>44372</v>
      </c>
      <c r="J65" s="139"/>
      <c r="K65" s="139">
        <f t="shared" si="1"/>
        <v>0</v>
      </c>
      <c r="L65" s="225" t="s">
        <v>243</v>
      </c>
    </row>
    <row r="66" spans="1:12" s="138" customFormat="1" ht="24" customHeight="1" x14ac:dyDescent="0.15">
      <c r="A66" s="43" t="s">
        <v>89</v>
      </c>
      <c r="B66" s="6" t="s">
        <v>234</v>
      </c>
      <c r="C66" s="6" t="s">
        <v>235</v>
      </c>
      <c r="D66" s="49">
        <v>1434000</v>
      </c>
      <c r="E66" s="44"/>
      <c r="F66" s="42"/>
      <c r="G66" s="44">
        <v>1434000</v>
      </c>
      <c r="H66" s="44">
        <f t="shared" si="5"/>
        <v>1434000</v>
      </c>
      <c r="I66" s="162" t="s">
        <v>257</v>
      </c>
      <c r="J66" s="139"/>
      <c r="K66" s="139">
        <f t="shared" si="1"/>
        <v>0</v>
      </c>
      <c r="L66" s="225" t="s">
        <v>243</v>
      </c>
    </row>
    <row r="67" spans="1:12" s="138" customFormat="1" ht="24" customHeight="1" x14ac:dyDescent="0.15">
      <c r="A67" s="43" t="s">
        <v>89</v>
      </c>
      <c r="B67" s="6" t="s">
        <v>96</v>
      </c>
      <c r="C67" s="6" t="s">
        <v>134</v>
      </c>
      <c r="D67" s="49">
        <v>8370000</v>
      </c>
      <c r="E67" s="44"/>
      <c r="F67" s="42"/>
      <c r="G67" s="44">
        <v>8370000</v>
      </c>
      <c r="H67" s="44">
        <f t="shared" si="5"/>
        <v>8370000</v>
      </c>
      <c r="I67" s="162" t="s">
        <v>261</v>
      </c>
      <c r="J67" s="139"/>
      <c r="K67" s="139">
        <f t="shared" si="1"/>
        <v>0</v>
      </c>
      <c r="L67" s="225" t="s">
        <v>243</v>
      </c>
    </row>
    <row r="68" spans="1:12" s="138" customFormat="1" ht="24" customHeight="1" x14ac:dyDescent="0.15">
      <c r="A68" s="43" t="s">
        <v>89</v>
      </c>
      <c r="B68" s="6" t="s">
        <v>244</v>
      </c>
      <c r="C68" s="6" t="s">
        <v>249</v>
      </c>
      <c r="D68" s="49">
        <v>405000000</v>
      </c>
      <c r="E68" s="44">
        <v>283500000</v>
      </c>
      <c r="F68" s="42"/>
      <c r="G68" s="44"/>
      <c r="H68" s="44">
        <f t="shared" si="5"/>
        <v>283500000</v>
      </c>
      <c r="I68" s="162" t="s">
        <v>321</v>
      </c>
      <c r="J68" s="139"/>
      <c r="K68" s="139">
        <f t="shared" si="1"/>
        <v>121500000</v>
      </c>
      <c r="L68" s="164"/>
    </row>
    <row r="69" spans="1:12" s="138" customFormat="1" ht="24" customHeight="1" x14ac:dyDescent="0.15">
      <c r="A69" s="43" t="s">
        <v>89</v>
      </c>
      <c r="B69" s="6" t="s">
        <v>183</v>
      </c>
      <c r="C69" s="6" t="s">
        <v>192</v>
      </c>
      <c r="D69" s="49">
        <v>880000</v>
      </c>
      <c r="E69" s="44"/>
      <c r="F69" s="42"/>
      <c r="G69" s="44">
        <v>880000</v>
      </c>
      <c r="H69" s="44">
        <f t="shared" si="5"/>
        <v>880000</v>
      </c>
      <c r="I69" s="162" t="s">
        <v>266</v>
      </c>
      <c r="J69" s="139"/>
      <c r="K69" s="139">
        <f t="shared" si="1"/>
        <v>0</v>
      </c>
      <c r="L69" s="225" t="s">
        <v>243</v>
      </c>
    </row>
    <row r="70" spans="1:12" s="138" customFormat="1" ht="24" customHeight="1" x14ac:dyDescent="0.15">
      <c r="A70" s="43" t="s">
        <v>89</v>
      </c>
      <c r="B70" s="6" t="s">
        <v>245</v>
      </c>
      <c r="C70" s="6" t="s">
        <v>250</v>
      </c>
      <c r="D70" s="49">
        <v>2800000</v>
      </c>
      <c r="E70" s="44"/>
      <c r="F70" s="42"/>
      <c r="G70" s="44">
        <v>2800000</v>
      </c>
      <c r="H70" s="44">
        <f t="shared" si="5"/>
        <v>2800000</v>
      </c>
      <c r="I70" s="162">
        <v>44418</v>
      </c>
      <c r="J70" s="139"/>
      <c r="K70" s="139">
        <f t="shared" si="1"/>
        <v>0</v>
      </c>
      <c r="L70" s="225" t="s">
        <v>243</v>
      </c>
    </row>
    <row r="71" spans="1:12" s="138" customFormat="1" ht="24" customHeight="1" x14ac:dyDescent="0.15">
      <c r="A71" s="43" t="s">
        <v>89</v>
      </c>
      <c r="B71" s="6" t="s">
        <v>246</v>
      </c>
      <c r="C71" s="6" t="s">
        <v>251</v>
      </c>
      <c r="D71" s="49">
        <v>2976000</v>
      </c>
      <c r="E71" s="44"/>
      <c r="F71" s="42">
        <f>744000+496000+496000+124000</f>
        <v>1860000</v>
      </c>
      <c r="G71" s="44"/>
      <c r="H71" s="44">
        <f t="shared" si="5"/>
        <v>1860000</v>
      </c>
      <c r="I71" s="162" t="s">
        <v>286</v>
      </c>
      <c r="J71" s="139"/>
      <c r="K71" s="139">
        <f t="shared" si="1"/>
        <v>1116000</v>
      </c>
      <c r="L71" s="225" t="s">
        <v>243</v>
      </c>
    </row>
    <row r="72" spans="1:12" s="138" customFormat="1" ht="24" customHeight="1" x14ac:dyDescent="0.15">
      <c r="A72" s="43" t="s">
        <v>89</v>
      </c>
      <c r="B72" s="6" t="s">
        <v>247</v>
      </c>
      <c r="C72" s="6" t="s">
        <v>170</v>
      </c>
      <c r="D72" s="49">
        <v>8064100</v>
      </c>
      <c r="E72" s="44"/>
      <c r="F72" s="42"/>
      <c r="G72" s="44">
        <v>8064100</v>
      </c>
      <c r="H72" s="44">
        <f t="shared" si="5"/>
        <v>8064100</v>
      </c>
      <c r="I72" s="162" t="s">
        <v>317</v>
      </c>
      <c r="J72" s="139"/>
      <c r="K72" s="139">
        <f t="shared" si="1"/>
        <v>0</v>
      </c>
      <c r="L72" s="225" t="s">
        <v>243</v>
      </c>
    </row>
    <row r="73" spans="1:12" s="138" customFormat="1" ht="24" customHeight="1" x14ac:dyDescent="0.15">
      <c r="A73" s="43" t="s">
        <v>89</v>
      </c>
      <c r="B73" s="6" t="s">
        <v>248</v>
      </c>
      <c r="C73" s="6" t="s">
        <v>157</v>
      </c>
      <c r="D73" s="49">
        <v>2513500</v>
      </c>
      <c r="E73" s="44">
        <v>2513500</v>
      </c>
      <c r="F73" s="42"/>
      <c r="G73" s="44"/>
      <c r="H73" s="44">
        <f t="shared" si="5"/>
        <v>2513500</v>
      </c>
      <c r="I73" s="162" t="s">
        <v>267</v>
      </c>
      <c r="J73" s="139"/>
      <c r="K73" s="139">
        <f t="shared" si="1"/>
        <v>0</v>
      </c>
      <c r="L73" s="225" t="s">
        <v>243</v>
      </c>
    </row>
    <row r="74" spans="1:12" s="138" customFormat="1" ht="24" customHeight="1" x14ac:dyDescent="0.15">
      <c r="A74" s="43" t="s">
        <v>253</v>
      </c>
      <c r="B74" s="6" t="s">
        <v>148</v>
      </c>
      <c r="C74" s="6" t="s">
        <v>255</v>
      </c>
      <c r="D74" s="49">
        <v>2400000</v>
      </c>
      <c r="E74" s="44"/>
      <c r="F74" s="42">
        <f>1068000+4000</f>
        <v>1072000</v>
      </c>
      <c r="G74" s="44">
        <f>1075000+52000</f>
        <v>1127000</v>
      </c>
      <c r="H74" s="44">
        <f t="shared" si="5"/>
        <v>2199000</v>
      </c>
      <c r="I74" s="160" t="s">
        <v>564</v>
      </c>
      <c r="J74" s="139"/>
      <c r="K74" s="139">
        <f t="shared" si="1"/>
        <v>201000</v>
      </c>
      <c r="L74" s="225" t="s">
        <v>243</v>
      </c>
    </row>
    <row r="75" spans="1:12" s="138" customFormat="1" ht="24" customHeight="1" x14ac:dyDescent="0.15">
      <c r="A75" s="43" t="s">
        <v>90</v>
      </c>
      <c r="B75" s="124" t="s">
        <v>274</v>
      </c>
      <c r="C75" s="6" t="s">
        <v>279</v>
      </c>
      <c r="D75" s="151">
        <v>9500000</v>
      </c>
      <c r="E75" s="44"/>
      <c r="F75" s="42"/>
      <c r="G75" s="44">
        <v>9500000</v>
      </c>
      <c r="H75" s="44">
        <f t="shared" si="5"/>
        <v>9500000</v>
      </c>
      <c r="I75" s="162" t="s">
        <v>318</v>
      </c>
      <c r="J75" s="139"/>
      <c r="K75" s="139">
        <f t="shared" si="1"/>
        <v>0</v>
      </c>
      <c r="L75" s="225" t="s">
        <v>243</v>
      </c>
    </row>
    <row r="76" spans="1:12" s="138" customFormat="1" ht="24" customHeight="1" x14ac:dyDescent="0.15">
      <c r="A76" s="43" t="s">
        <v>90</v>
      </c>
      <c r="B76" s="140" t="s">
        <v>275</v>
      </c>
      <c r="C76" s="6" t="s">
        <v>154</v>
      </c>
      <c r="D76" s="151">
        <v>8734000</v>
      </c>
      <c r="E76" s="44"/>
      <c r="F76" s="42"/>
      <c r="G76" s="44">
        <v>5239300</v>
      </c>
      <c r="H76" s="44">
        <f t="shared" si="5"/>
        <v>5239300</v>
      </c>
      <c r="I76" s="162">
        <v>44489</v>
      </c>
      <c r="J76" s="139"/>
      <c r="K76" s="139">
        <f t="shared" si="1"/>
        <v>3494700</v>
      </c>
      <c r="L76" s="225" t="s">
        <v>243</v>
      </c>
    </row>
    <row r="77" spans="1:12" s="138" customFormat="1" ht="24" customHeight="1" x14ac:dyDescent="0.15">
      <c r="A77" s="43" t="s">
        <v>90</v>
      </c>
      <c r="B77" s="140" t="s">
        <v>186</v>
      </c>
      <c r="C77" s="6" t="s">
        <v>280</v>
      </c>
      <c r="D77" s="151">
        <v>950000</v>
      </c>
      <c r="E77" s="44"/>
      <c r="F77" s="42"/>
      <c r="G77" s="44">
        <v>950000</v>
      </c>
      <c r="H77" s="44">
        <f t="shared" si="5"/>
        <v>950000</v>
      </c>
      <c r="I77" s="162" t="s">
        <v>319</v>
      </c>
      <c r="J77" s="139"/>
      <c r="K77" s="139">
        <f t="shared" si="1"/>
        <v>0</v>
      </c>
      <c r="L77" s="225" t="s">
        <v>243</v>
      </c>
    </row>
    <row r="78" spans="1:12" s="138" customFormat="1" ht="24" customHeight="1" x14ac:dyDescent="0.15">
      <c r="A78" s="43" t="s">
        <v>90</v>
      </c>
      <c r="B78" s="140" t="s">
        <v>276</v>
      </c>
      <c r="C78" s="6" t="s">
        <v>195</v>
      </c>
      <c r="D78" s="151">
        <v>946000</v>
      </c>
      <c r="E78" s="44"/>
      <c r="F78" s="42"/>
      <c r="G78" s="44">
        <v>946000</v>
      </c>
      <c r="H78" s="44">
        <f t="shared" si="5"/>
        <v>946000</v>
      </c>
      <c r="I78" s="162" t="s">
        <v>320</v>
      </c>
      <c r="J78" s="139"/>
      <c r="K78" s="139">
        <f t="shared" si="1"/>
        <v>0</v>
      </c>
      <c r="L78" s="225" t="s">
        <v>243</v>
      </c>
    </row>
    <row r="79" spans="1:12" s="138" customFormat="1" ht="24" customHeight="1" x14ac:dyDescent="0.15">
      <c r="A79" s="43" t="s">
        <v>90</v>
      </c>
      <c r="B79" s="140" t="s">
        <v>277</v>
      </c>
      <c r="C79" s="6" t="s">
        <v>281</v>
      </c>
      <c r="D79" s="151">
        <v>4950000</v>
      </c>
      <c r="E79" s="44"/>
      <c r="F79" s="42"/>
      <c r="G79" s="44">
        <v>4950000</v>
      </c>
      <c r="H79" s="44">
        <f t="shared" si="5"/>
        <v>4950000</v>
      </c>
      <c r="I79" s="162">
        <v>44530</v>
      </c>
      <c r="J79" s="139"/>
      <c r="K79" s="139">
        <f t="shared" si="1"/>
        <v>0</v>
      </c>
      <c r="L79" s="225" t="s">
        <v>243</v>
      </c>
    </row>
    <row r="80" spans="1:12" s="138" customFormat="1" ht="24" customHeight="1" x14ac:dyDescent="0.15">
      <c r="A80" s="43" t="s">
        <v>90</v>
      </c>
      <c r="B80" s="140" t="s">
        <v>278</v>
      </c>
      <c r="C80" s="6" t="s">
        <v>157</v>
      </c>
      <c r="D80" s="151">
        <v>38205200</v>
      </c>
      <c r="E80" s="44">
        <v>38205200</v>
      </c>
      <c r="F80" s="42"/>
      <c r="G80" s="44"/>
      <c r="H80" s="44">
        <f t="shared" si="5"/>
        <v>38205200</v>
      </c>
      <c r="I80" s="162" t="s">
        <v>285</v>
      </c>
      <c r="J80" s="139"/>
      <c r="K80" s="139">
        <f t="shared" si="1"/>
        <v>0</v>
      </c>
      <c r="L80" s="225" t="s">
        <v>243</v>
      </c>
    </row>
    <row r="81" spans="1:12" s="138" customFormat="1" ht="24" customHeight="1" x14ac:dyDescent="0.15">
      <c r="A81" s="43" t="s">
        <v>90</v>
      </c>
      <c r="B81" s="140" t="s">
        <v>293</v>
      </c>
      <c r="C81" s="6" t="s">
        <v>222</v>
      </c>
      <c r="D81" s="151">
        <v>4750000</v>
      </c>
      <c r="E81" s="44"/>
      <c r="F81" s="42"/>
      <c r="G81" s="44">
        <v>4750000</v>
      </c>
      <c r="H81" s="44">
        <f t="shared" si="5"/>
        <v>4750000</v>
      </c>
      <c r="I81" s="162">
        <v>44489</v>
      </c>
      <c r="J81" s="139"/>
      <c r="K81" s="139">
        <f t="shared" si="1"/>
        <v>0</v>
      </c>
      <c r="L81" s="225" t="s">
        <v>243</v>
      </c>
    </row>
    <row r="82" spans="1:12" s="138" customFormat="1" ht="24" customHeight="1" x14ac:dyDescent="0.15">
      <c r="A82" s="43" t="s">
        <v>90</v>
      </c>
      <c r="B82" s="140" t="s">
        <v>294</v>
      </c>
      <c r="C82" s="6" t="s">
        <v>305</v>
      </c>
      <c r="D82" s="151">
        <v>8500000</v>
      </c>
      <c r="E82" s="44"/>
      <c r="F82" s="42"/>
      <c r="G82" s="44">
        <v>8500000</v>
      </c>
      <c r="H82" s="44">
        <f t="shared" si="5"/>
        <v>8500000</v>
      </c>
      <c r="I82" s="162">
        <v>44483</v>
      </c>
      <c r="J82" s="139"/>
      <c r="K82" s="139">
        <f t="shared" si="1"/>
        <v>0</v>
      </c>
      <c r="L82" s="225" t="s">
        <v>243</v>
      </c>
    </row>
    <row r="83" spans="1:12" s="138" customFormat="1" ht="24" customHeight="1" x14ac:dyDescent="0.15">
      <c r="A83" s="43" t="s">
        <v>90</v>
      </c>
      <c r="B83" s="140" t="s">
        <v>295</v>
      </c>
      <c r="C83" s="6" t="s">
        <v>306</v>
      </c>
      <c r="D83" s="151">
        <v>3800000</v>
      </c>
      <c r="E83" s="44"/>
      <c r="F83" s="42"/>
      <c r="G83" s="44">
        <v>3800000</v>
      </c>
      <c r="H83" s="44">
        <f t="shared" si="5"/>
        <v>3800000</v>
      </c>
      <c r="I83" s="162">
        <v>44455</v>
      </c>
      <c r="J83" s="139"/>
      <c r="K83" s="139">
        <f t="shared" si="1"/>
        <v>0</v>
      </c>
      <c r="L83" s="225" t="s">
        <v>322</v>
      </c>
    </row>
    <row r="84" spans="1:12" s="138" customFormat="1" ht="24" customHeight="1" x14ac:dyDescent="0.15">
      <c r="A84" s="43" t="s">
        <v>90</v>
      </c>
      <c r="B84" s="140" t="s">
        <v>296</v>
      </c>
      <c r="C84" s="6" t="s">
        <v>307</v>
      </c>
      <c r="D84" s="151">
        <v>5700000</v>
      </c>
      <c r="E84" s="44"/>
      <c r="F84" s="42"/>
      <c r="G84" s="44">
        <v>5700000</v>
      </c>
      <c r="H84" s="44">
        <f t="shared" si="5"/>
        <v>5700000</v>
      </c>
      <c r="I84" s="162">
        <v>44453</v>
      </c>
      <c r="J84" s="139"/>
      <c r="K84" s="139">
        <f t="shared" si="1"/>
        <v>0</v>
      </c>
      <c r="L84" s="225" t="s">
        <v>322</v>
      </c>
    </row>
    <row r="85" spans="1:12" s="138" customFormat="1" ht="24" customHeight="1" x14ac:dyDescent="0.15">
      <c r="A85" s="43" t="s">
        <v>90</v>
      </c>
      <c r="B85" s="140" t="s">
        <v>297</v>
      </c>
      <c r="C85" s="6" t="s">
        <v>308</v>
      </c>
      <c r="D85" s="151">
        <v>13300000</v>
      </c>
      <c r="E85" s="44"/>
      <c r="F85" s="42"/>
      <c r="G85" s="44">
        <v>13300000</v>
      </c>
      <c r="H85" s="44">
        <f t="shared" si="5"/>
        <v>13300000</v>
      </c>
      <c r="I85" s="162">
        <v>44551</v>
      </c>
      <c r="J85" s="139"/>
      <c r="K85" s="139">
        <f t="shared" si="1"/>
        <v>0</v>
      </c>
      <c r="L85" s="225" t="s">
        <v>322</v>
      </c>
    </row>
    <row r="86" spans="1:12" s="138" customFormat="1" ht="24" customHeight="1" x14ac:dyDescent="0.15">
      <c r="A86" s="43" t="s">
        <v>90</v>
      </c>
      <c r="B86" s="140" t="s">
        <v>298</v>
      </c>
      <c r="C86" s="6" t="s">
        <v>309</v>
      </c>
      <c r="D86" s="151">
        <v>3630000</v>
      </c>
      <c r="E86" s="44"/>
      <c r="F86" s="42"/>
      <c r="G86" s="44">
        <v>3630000</v>
      </c>
      <c r="H86" s="44">
        <f t="shared" si="5"/>
        <v>3630000</v>
      </c>
      <c r="I86" s="162">
        <v>44483</v>
      </c>
      <c r="J86" s="139"/>
      <c r="K86" s="139">
        <f t="shared" si="1"/>
        <v>0</v>
      </c>
      <c r="L86" s="225" t="s">
        <v>322</v>
      </c>
    </row>
    <row r="87" spans="1:12" s="138" customFormat="1" ht="24" customHeight="1" x14ac:dyDescent="0.15">
      <c r="A87" s="43" t="s">
        <v>90</v>
      </c>
      <c r="B87" s="140" t="s">
        <v>299</v>
      </c>
      <c r="C87" s="6" t="s">
        <v>310</v>
      </c>
      <c r="D87" s="151">
        <v>7124000</v>
      </c>
      <c r="E87" s="44"/>
      <c r="F87" s="42"/>
      <c r="G87" s="44">
        <v>7124000</v>
      </c>
      <c r="H87" s="44">
        <f t="shared" si="5"/>
        <v>7124000</v>
      </c>
      <c r="I87" s="162">
        <v>44526</v>
      </c>
      <c r="J87" s="139"/>
      <c r="K87" s="139">
        <f t="shared" si="1"/>
        <v>0</v>
      </c>
      <c r="L87" s="225" t="s">
        <v>322</v>
      </c>
    </row>
    <row r="88" spans="1:12" s="138" customFormat="1" ht="24" customHeight="1" x14ac:dyDescent="0.15">
      <c r="A88" s="43" t="s">
        <v>90</v>
      </c>
      <c r="B88" s="140" t="s">
        <v>300</v>
      </c>
      <c r="C88" s="6" t="s">
        <v>311</v>
      </c>
      <c r="D88" s="151">
        <v>3810000</v>
      </c>
      <c r="E88" s="44">
        <v>3810000</v>
      </c>
      <c r="F88" s="42"/>
      <c r="G88" s="44"/>
      <c r="H88" s="44">
        <f t="shared" si="5"/>
        <v>3810000</v>
      </c>
      <c r="I88" s="162">
        <v>44453</v>
      </c>
      <c r="J88" s="139"/>
      <c r="K88" s="139">
        <f t="shared" si="1"/>
        <v>0</v>
      </c>
      <c r="L88" s="225" t="s">
        <v>322</v>
      </c>
    </row>
    <row r="89" spans="1:12" s="138" customFormat="1" ht="24" customHeight="1" x14ac:dyDescent="0.15">
      <c r="A89" s="43" t="s">
        <v>90</v>
      </c>
      <c r="B89" s="140" t="s">
        <v>301</v>
      </c>
      <c r="C89" s="6" t="s">
        <v>312</v>
      </c>
      <c r="D89" s="151">
        <v>7430400</v>
      </c>
      <c r="E89" s="44"/>
      <c r="F89" s="42"/>
      <c r="G89" s="44">
        <v>7430400</v>
      </c>
      <c r="H89" s="44">
        <f t="shared" si="5"/>
        <v>7430400</v>
      </c>
      <c r="I89" s="162">
        <v>44453</v>
      </c>
      <c r="J89" s="139"/>
      <c r="K89" s="139">
        <f t="shared" si="1"/>
        <v>0</v>
      </c>
      <c r="L89" s="225" t="s">
        <v>322</v>
      </c>
    </row>
    <row r="90" spans="1:12" s="138" customFormat="1" ht="24" customHeight="1" x14ac:dyDescent="0.15">
      <c r="A90" s="43" t="s">
        <v>90</v>
      </c>
      <c r="B90" s="140" t="s">
        <v>302</v>
      </c>
      <c r="C90" s="6" t="s">
        <v>313</v>
      </c>
      <c r="D90" s="151">
        <v>5390000</v>
      </c>
      <c r="E90" s="44"/>
      <c r="F90" s="42"/>
      <c r="G90" s="44">
        <v>5390000</v>
      </c>
      <c r="H90" s="44">
        <f t="shared" si="5"/>
        <v>5390000</v>
      </c>
      <c r="I90" s="162">
        <v>44498</v>
      </c>
      <c r="J90" s="139"/>
      <c r="K90" s="139">
        <f t="shared" si="1"/>
        <v>0</v>
      </c>
      <c r="L90" s="225" t="s">
        <v>243</v>
      </c>
    </row>
    <row r="91" spans="1:12" s="138" customFormat="1" ht="24" customHeight="1" x14ac:dyDescent="0.15">
      <c r="A91" s="43" t="s">
        <v>561</v>
      </c>
      <c r="B91" s="140" t="s">
        <v>303</v>
      </c>
      <c r="C91" s="6" t="s">
        <v>122</v>
      </c>
      <c r="D91" s="151">
        <v>2000000</v>
      </c>
      <c r="E91" s="44"/>
      <c r="F91" s="42"/>
      <c r="G91" s="44">
        <v>2000000</v>
      </c>
      <c r="H91" s="44">
        <f t="shared" si="5"/>
        <v>2000000</v>
      </c>
      <c r="I91" s="162">
        <v>44510</v>
      </c>
      <c r="J91" s="139"/>
      <c r="K91" s="139">
        <f t="shared" si="1"/>
        <v>0</v>
      </c>
      <c r="L91" s="225" t="s">
        <v>575</v>
      </c>
    </row>
    <row r="92" spans="1:12" s="138" customFormat="1" ht="24" customHeight="1" x14ac:dyDescent="0.15">
      <c r="A92" s="43" t="s">
        <v>561</v>
      </c>
      <c r="B92" s="140" t="s">
        <v>332</v>
      </c>
      <c r="C92" s="6" t="s">
        <v>340</v>
      </c>
      <c r="D92" s="151">
        <v>4400000</v>
      </c>
      <c r="E92" s="44"/>
      <c r="F92" s="42"/>
      <c r="G92" s="44">
        <v>4400000</v>
      </c>
      <c r="H92" s="44">
        <f t="shared" si="5"/>
        <v>4400000</v>
      </c>
      <c r="I92" s="162">
        <v>44519</v>
      </c>
      <c r="J92" s="139"/>
      <c r="K92" s="139">
        <f t="shared" si="1"/>
        <v>0</v>
      </c>
      <c r="L92" s="225" t="s">
        <v>575</v>
      </c>
    </row>
    <row r="93" spans="1:12" s="138" customFormat="1" ht="24" customHeight="1" x14ac:dyDescent="0.15">
      <c r="A93" s="43" t="s">
        <v>561</v>
      </c>
      <c r="B93" s="124" t="s">
        <v>248</v>
      </c>
      <c r="C93" s="6" t="s">
        <v>157</v>
      </c>
      <c r="D93" s="48">
        <v>1216530</v>
      </c>
      <c r="E93" s="44">
        <v>1216530</v>
      </c>
      <c r="F93" s="42"/>
      <c r="G93" s="44"/>
      <c r="H93" s="44">
        <f t="shared" ref="H93:H145" si="7">SUM(E93:G93)</f>
        <v>1216530</v>
      </c>
      <c r="I93" s="162">
        <v>44489</v>
      </c>
      <c r="J93" s="139"/>
      <c r="K93" s="139">
        <f t="shared" si="1"/>
        <v>0</v>
      </c>
      <c r="L93" s="225" t="s">
        <v>243</v>
      </c>
    </row>
    <row r="94" spans="1:12" s="138" customFormat="1" ht="24" customHeight="1" x14ac:dyDescent="0.15">
      <c r="A94" s="43" t="s">
        <v>561</v>
      </c>
      <c r="B94" s="124" t="s">
        <v>333</v>
      </c>
      <c r="C94" s="6" t="s">
        <v>341</v>
      </c>
      <c r="D94" s="151">
        <v>26770000</v>
      </c>
      <c r="E94" s="44"/>
      <c r="F94" s="42"/>
      <c r="G94" s="44">
        <v>26770000</v>
      </c>
      <c r="H94" s="44">
        <f t="shared" si="7"/>
        <v>26770000</v>
      </c>
      <c r="I94" s="162">
        <v>44498</v>
      </c>
      <c r="J94" s="139"/>
      <c r="K94" s="139">
        <f t="shared" si="1"/>
        <v>0</v>
      </c>
      <c r="L94" s="225" t="s">
        <v>243</v>
      </c>
    </row>
    <row r="95" spans="1:12" s="138" customFormat="1" ht="24" customHeight="1" x14ac:dyDescent="0.15">
      <c r="A95" s="43" t="s">
        <v>331</v>
      </c>
      <c r="B95" s="124" t="s">
        <v>334</v>
      </c>
      <c r="C95" s="6" t="s">
        <v>120</v>
      </c>
      <c r="D95" s="48">
        <v>7300000</v>
      </c>
      <c r="E95" s="44"/>
      <c r="F95" s="42"/>
      <c r="G95" s="44">
        <v>7300000</v>
      </c>
      <c r="H95" s="44">
        <f t="shared" si="7"/>
        <v>7300000</v>
      </c>
      <c r="I95" s="162">
        <v>44533</v>
      </c>
      <c r="J95" s="139"/>
      <c r="K95" s="139">
        <f t="shared" si="1"/>
        <v>0</v>
      </c>
      <c r="L95" s="225" t="s">
        <v>243</v>
      </c>
    </row>
    <row r="96" spans="1:12" s="138" customFormat="1" ht="24" customHeight="1" x14ac:dyDescent="0.15">
      <c r="A96" s="43" t="s">
        <v>330</v>
      </c>
      <c r="B96" s="124" t="s">
        <v>335</v>
      </c>
      <c r="C96" s="6" t="s">
        <v>131</v>
      </c>
      <c r="D96" s="151">
        <v>11400000</v>
      </c>
      <c r="E96" s="93"/>
      <c r="F96" s="99">
        <f>950000*2</f>
        <v>1900000</v>
      </c>
      <c r="G96" s="93"/>
      <c r="H96" s="44">
        <f t="shared" si="7"/>
        <v>1900000</v>
      </c>
      <c r="I96" s="162" t="s">
        <v>565</v>
      </c>
      <c r="J96" s="139"/>
      <c r="K96" s="139">
        <f t="shared" si="1"/>
        <v>9500000</v>
      </c>
      <c r="L96" s="164"/>
    </row>
    <row r="97" spans="1:12" s="138" customFormat="1" ht="24" customHeight="1" x14ac:dyDescent="0.15">
      <c r="A97" s="43" t="s">
        <v>330</v>
      </c>
      <c r="B97" s="124" t="s">
        <v>336</v>
      </c>
      <c r="C97" s="6" t="s">
        <v>342</v>
      </c>
      <c r="D97" s="151">
        <v>19500000</v>
      </c>
      <c r="E97" s="44"/>
      <c r="F97" s="42"/>
      <c r="G97" s="44">
        <v>19500000</v>
      </c>
      <c r="H97" s="44">
        <f t="shared" si="7"/>
        <v>19500000</v>
      </c>
      <c r="I97" s="162">
        <v>44540</v>
      </c>
      <c r="J97" s="139"/>
      <c r="K97" s="139">
        <f t="shared" si="1"/>
        <v>0</v>
      </c>
      <c r="L97" s="225" t="s">
        <v>243</v>
      </c>
    </row>
    <row r="98" spans="1:12" s="138" customFormat="1" ht="24" customHeight="1" x14ac:dyDescent="0.15">
      <c r="A98" s="43" t="s">
        <v>330</v>
      </c>
      <c r="B98" s="124" t="s">
        <v>337</v>
      </c>
      <c r="C98" s="6" t="s">
        <v>343</v>
      </c>
      <c r="D98" s="151">
        <v>5700000</v>
      </c>
      <c r="E98" s="44"/>
      <c r="F98" s="42"/>
      <c r="G98" s="44">
        <v>5700000</v>
      </c>
      <c r="H98" s="44">
        <f t="shared" si="7"/>
        <v>5700000</v>
      </c>
      <c r="I98" s="162">
        <v>44538</v>
      </c>
      <c r="J98" s="139"/>
      <c r="K98" s="139">
        <f t="shared" si="1"/>
        <v>0</v>
      </c>
      <c r="L98" s="225" t="s">
        <v>243</v>
      </c>
    </row>
    <row r="99" spans="1:12" s="138" customFormat="1" ht="24" customHeight="1" x14ac:dyDescent="0.15">
      <c r="A99" s="43" t="s">
        <v>330</v>
      </c>
      <c r="B99" s="124" t="s">
        <v>338</v>
      </c>
      <c r="C99" s="6" t="s">
        <v>344</v>
      </c>
      <c r="D99" s="48">
        <v>17452000</v>
      </c>
      <c r="E99" s="93">
        <v>17452000</v>
      </c>
      <c r="F99" s="99"/>
      <c r="G99" s="93"/>
      <c r="H99" s="44">
        <f t="shared" si="7"/>
        <v>17452000</v>
      </c>
      <c r="I99" s="162">
        <v>44498</v>
      </c>
      <c r="J99" s="139"/>
      <c r="K99" s="139">
        <f t="shared" si="1"/>
        <v>0</v>
      </c>
      <c r="L99" s="225" t="s">
        <v>243</v>
      </c>
    </row>
    <row r="100" spans="1:12" s="138" customFormat="1" ht="24" customHeight="1" x14ac:dyDescent="0.15">
      <c r="A100" s="43" t="s">
        <v>330</v>
      </c>
      <c r="B100" s="58" t="s">
        <v>339</v>
      </c>
      <c r="C100" s="6" t="s">
        <v>137</v>
      </c>
      <c r="D100" s="48">
        <v>15880000</v>
      </c>
      <c r="E100" s="44"/>
      <c r="F100" s="42"/>
      <c r="G100" s="44">
        <v>15880000</v>
      </c>
      <c r="H100" s="44">
        <f t="shared" si="7"/>
        <v>15880000</v>
      </c>
      <c r="I100" s="162">
        <v>44510</v>
      </c>
      <c r="J100" s="139"/>
      <c r="K100" s="139">
        <f t="shared" si="1"/>
        <v>0</v>
      </c>
      <c r="L100" s="225" t="s">
        <v>243</v>
      </c>
    </row>
    <row r="101" spans="1:12" s="138" customFormat="1" ht="24" customHeight="1" x14ac:dyDescent="0.15">
      <c r="A101" s="43" t="s">
        <v>330</v>
      </c>
      <c r="B101" s="124" t="s">
        <v>390</v>
      </c>
      <c r="C101" s="45" t="s">
        <v>170</v>
      </c>
      <c r="D101" s="49">
        <v>7942000</v>
      </c>
      <c r="E101" s="44"/>
      <c r="F101" s="42"/>
      <c r="G101" s="44">
        <v>7942000</v>
      </c>
      <c r="H101" s="44">
        <f t="shared" si="7"/>
        <v>7942000</v>
      </c>
      <c r="I101" s="162">
        <v>44550</v>
      </c>
      <c r="J101" s="139"/>
      <c r="K101" s="139">
        <f t="shared" si="1"/>
        <v>0</v>
      </c>
      <c r="L101" s="225" t="s">
        <v>243</v>
      </c>
    </row>
    <row r="102" spans="1:12" s="138" customFormat="1" ht="24" customHeight="1" x14ac:dyDescent="0.15">
      <c r="A102" s="43" t="s">
        <v>330</v>
      </c>
      <c r="B102" s="124" t="s">
        <v>391</v>
      </c>
      <c r="C102" s="45" t="s">
        <v>407</v>
      </c>
      <c r="D102" s="49">
        <v>2950000</v>
      </c>
      <c r="E102" s="44"/>
      <c r="F102" s="42"/>
      <c r="G102" s="44">
        <v>2950000</v>
      </c>
      <c r="H102" s="44">
        <f t="shared" si="7"/>
        <v>2950000</v>
      </c>
      <c r="I102" s="162">
        <v>44523</v>
      </c>
      <c r="J102" s="139"/>
      <c r="K102" s="139"/>
      <c r="L102" s="225" t="s">
        <v>243</v>
      </c>
    </row>
    <row r="103" spans="1:12" s="138" customFormat="1" ht="24" customHeight="1" x14ac:dyDescent="0.15">
      <c r="A103" s="43" t="s">
        <v>330</v>
      </c>
      <c r="B103" s="124" t="s">
        <v>392</v>
      </c>
      <c r="C103" s="45" t="s">
        <v>157</v>
      </c>
      <c r="D103" s="49">
        <v>6469740</v>
      </c>
      <c r="E103" s="44">
        <v>6469740</v>
      </c>
      <c r="F103" s="42"/>
      <c r="G103" s="44"/>
      <c r="H103" s="44">
        <f t="shared" si="7"/>
        <v>6469740</v>
      </c>
      <c r="I103" s="162">
        <v>44512</v>
      </c>
      <c r="J103" s="139"/>
      <c r="K103" s="139"/>
      <c r="L103" s="225" t="s">
        <v>243</v>
      </c>
    </row>
    <row r="104" spans="1:12" s="138" customFormat="1" ht="24" customHeight="1" x14ac:dyDescent="0.15">
      <c r="A104" s="43" t="s">
        <v>330</v>
      </c>
      <c r="B104" s="124" t="s">
        <v>393</v>
      </c>
      <c r="C104" s="45" t="s">
        <v>408</v>
      </c>
      <c r="D104" s="49">
        <v>550000</v>
      </c>
      <c r="E104" s="44"/>
      <c r="F104" s="42"/>
      <c r="G104" s="44">
        <v>550000</v>
      </c>
      <c r="H104" s="44">
        <f t="shared" si="7"/>
        <v>550000</v>
      </c>
      <c r="I104" s="162">
        <v>44523</v>
      </c>
      <c r="J104" s="139"/>
      <c r="K104" s="139"/>
      <c r="L104" s="225" t="s">
        <v>243</v>
      </c>
    </row>
    <row r="105" spans="1:12" s="138" customFormat="1" ht="24" customHeight="1" x14ac:dyDescent="0.15">
      <c r="A105" s="43" t="s">
        <v>330</v>
      </c>
      <c r="B105" s="124" t="s">
        <v>394</v>
      </c>
      <c r="C105" s="45" t="s">
        <v>409</v>
      </c>
      <c r="D105" s="49">
        <v>1285200</v>
      </c>
      <c r="E105" s="44"/>
      <c r="F105" s="42"/>
      <c r="G105" s="44">
        <v>1285000</v>
      </c>
      <c r="H105" s="44">
        <v>1285200</v>
      </c>
      <c r="I105" s="162">
        <v>44523</v>
      </c>
      <c r="J105" s="139"/>
      <c r="K105" s="139"/>
      <c r="L105" s="225" t="s">
        <v>243</v>
      </c>
    </row>
    <row r="106" spans="1:12" s="138" customFormat="1" ht="24" customHeight="1" x14ac:dyDescent="0.15">
      <c r="A106" s="123" t="s">
        <v>330</v>
      </c>
      <c r="B106" s="124" t="s">
        <v>395</v>
      </c>
      <c r="C106" s="45" t="s">
        <v>311</v>
      </c>
      <c r="D106" s="49">
        <v>6664000</v>
      </c>
      <c r="E106" s="44">
        <v>6664000</v>
      </c>
      <c r="F106" s="42"/>
      <c r="G106" s="44"/>
      <c r="H106" s="44">
        <f t="shared" si="7"/>
        <v>6664000</v>
      </c>
      <c r="I106" s="160" t="s">
        <v>418</v>
      </c>
      <c r="J106" s="139"/>
      <c r="K106" s="139"/>
      <c r="L106" s="225" t="s">
        <v>243</v>
      </c>
    </row>
    <row r="107" spans="1:12" s="138" customFormat="1" ht="24" customHeight="1" x14ac:dyDescent="0.15">
      <c r="A107" s="43" t="s">
        <v>330</v>
      </c>
      <c r="B107" s="124" t="s">
        <v>396</v>
      </c>
      <c r="C107" s="45" t="s">
        <v>280</v>
      </c>
      <c r="D107" s="49">
        <v>9025000</v>
      </c>
      <c r="E107" s="44"/>
      <c r="F107" s="42"/>
      <c r="G107" s="44">
        <v>9025000</v>
      </c>
      <c r="H107" s="44">
        <f t="shared" si="7"/>
        <v>9025000</v>
      </c>
      <c r="I107" s="162">
        <v>44538</v>
      </c>
      <c r="J107" s="139"/>
      <c r="K107" s="139">
        <f t="shared" si="1"/>
        <v>0</v>
      </c>
      <c r="L107" s="225" t="s">
        <v>243</v>
      </c>
    </row>
    <row r="108" spans="1:12" s="138" customFormat="1" ht="24" customHeight="1" x14ac:dyDescent="0.15">
      <c r="A108" s="43" t="s">
        <v>330</v>
      </c>
      <c r="B108" s="124" t="s">
        <v>567</v>
      </c>
      <c r="C108" s="45" t="s">
        <v>157</v>
      </c>
      <c r="D108" s="49">
        <v>59720760</v>
      </c>
      <c r="E108" s="44">
        <v>59720760</v>
      </c>
      <c r="F108" s="42"/>
      <c r="G108" s="44"/>
      <c r="H108" s="44">
        <f t="shared" si="7"/>
        <v>59720760</v>
      </c>
      <c r="I108" s="162">
        <v>44512</v>
      </c>
      <c r="J108" s="139"/>
      <c r="K108" s="139"/>
      <c r="L108" s="225" t="s">
        <v>243</v>
      </c>
    </row>
    <row r="109" spans="1:12" s="138" customFormat="1" ht="24" customHeight="1" x14ac:dyDescent="0.15">
      <c r="A109" s="43" t="s">
        <v>330</v>
      </c>
      <c r="B109" s="124" t="s">
        <v>397</v>
      </c>
      <c r="C109" s="45" t="s">
        <v>410</v>
      </c>
      <c r="D109" s="49">
        <v>1705000</v>
      </c>
      <c r="E109" s="44"/>
      <c r="F109" s="42"/>
      <c r="G109" s="44">
        <v>1705000</v>
      </c>
      <c r="H109" s="44">
        <f t="shared" si="7"/>
        <v>1705000</v>
      </c>
      <c r="I109" s="162">
        <v>44519</v>
      </c>
      <c r="J109" s="139"/>
      <c r="K109" s="139"/>
      <c r="L109" s="225" t="s">
        <v>243</v>
      </c>
    </row>
    <row r="110" spans="1:12" s="138" customFormat="1" ht="24" customHeight="1" x14ac:dyDescent="0.15">
      <c r="A110" s="43" t="s">
        <v>330</v>
      </c>
      <c r="B110" s="124" t="s">
        <v>398</v>
      </c>
      <c r="C110" s="45" t="s">
        <v>411</v>
      </c>
      <c r="D110" s="49">
        <v>9860000</v>
      </c>
      <c r="E110" s="44"/>
      <c r="F110" s="42"/>
      <c r="G110" s="44">
        <v>8810000</v>
      </c>
      <c r="H110" s="44">
        <f t="shared" si="7"/>
        <v>8810000</v>
      </c>
      <c r="I110" s="162">
        <v>44553</v>
      </c>
      <c r="J110" s="139"/>
      <c r="K110" s="139">
        <f t="shared" si="1"/>
        <v>1050000</v>
      </c>
      <c r="L110" s="225" t="s">
        <v>243</v>
      </c>
    </row>
    <row r="111" spans="1:12" s="138" customFormat="1" ht="24" customHeight="1" x14ac:dyDescent="0.15">
      <c r="A111" s="43" t="s">
        <v>330</v>
      </c>
      <c r="B111" s="124" t="s">
        <v>399</v>
      </c>
      <c r="C111" s="45" t="s">
        <v>412</v>
      </c>
      <c r="D111" s="49">
        <v>14500000</v>
      </c>
      <c r="E111" s="44"/>
      <c r="F111" s="42"/>
      <c r="G111" s="44">
        <v>14500000</v>
      </c>
      <c r="H111" s="44">
        <f t="shared" si="7"/>
        <v>14500000</v>
      </c>
      <c r="I111" s="162">
        <v>44550</v>
      </c>
      <c r="J111" s="139"/>
      <c r="K111" s="139">
        <f t="shared" si="1"/>
        <v>0</v>
      </c>
      <c r="L111" s="225" t="s">
        <v>243</v>
      </c>
    </row>
    <row r="112" spans="1:12" s="138" customFormat="1" ht="24" customHeight="1" x14ac:dyDescent="0.15">
      <c r="A112" s="43" t="s">
        <v>330</v>
      </c>
      <c r="B112" s="124" t="s">
        <v>400</v>
      </c>
      <c r="C112" s="45" t="s">
        <v>157</v>
      </c>
      <c r="D112" s="49">
        <v>29860380</v>
      </c>
      <c r="E112" s="44">
        <v>29860380</v>
      </c>
      <c r="F112" s="42"/>
      <c r="G112" s="44"/>
      <c r="H112" s="44">
        <f t="shared" si="7"/>
        <v>29860380</v>
      </c>
      <c r="I112" s="162">
        <v>44523</v>
      </c>
      <c r="J112" s="139"/>
      <c r="K112" s="139"/>
      <c r="L112" s="225" t="s">
        <v>243</v>
      </c>
    </row>
    <row r="113" spans="1:12" s="138" customFormat="1" ht="24" customHeight="1" x14ac:dyDescent="0.15">
      <c r="A113" s="43" t="s">
        <v>330</v>
      </c>
      <c r="B113" s="124" t="s">
        <v>239</v>
      </c>
      <c r="C113" s="45" t="s">
        <v>157</v>
      </c>
      <c r="D113" s="49">
        <v>582120</v>
      </c>
      <c r="E113" s="44">
        <v>582120</v>
      </c>
      <c r="F113" s="42"/>
      <c r="G113" s="44"/>
      <c r="H113" s="44">
        <f t="shared" si="7"/>
        <v>582120</v>
      </c>
      <c r="I113" s="162">
        <v>44526</v>
      </c>
      <c r="J113" s="139"/>
      <c r="K113" s="139"/>
      <c r="L113" s="225" t="s">
        <v>243</v>
      </c>
    </row>
    <row r="114" spans="1:12" s="138" customFormat="1" ht="24" customHeight="1" x14ac:dyDescent="0.15">
      <c r="A114" s="43" t="s">
        <v>330</v>
      </c>
      <c r="B114" s="124" t="s">
        <v>401</v>
      </c>
      <c r="C114" s="45" t="s">
        <v>413</v>
      </c>
      <c r="D114" s="49">
        <v>2200000</v>
      </c>
      <c r="E114" s="44"/>
      <c r="F114" s="42"/>
      <c r="G114" s="44">
        <v>2200000</v>
      </c>
      <c r="H114" s="44">
        <f t="shared" si="7"/>
        <v>2200000</v>
      </c>
      <c r="I114" s="162">
        <v>44545</v>
      </c>
      <c r="J114" s="139"/>
      <c r="K114" s="139">
        <f t="shared" si="1"/>
        <v>0</v>
      </c>
      <c r="L114" s="225" t="s">
        <v>243</v>
      </c>
    </row>
    <row r="115" spans="1:12" s="138" customFormat="1" ht="24" customHeight="1" x14ac:dyDescent="0.15">
      <c r="A115" s="43" t="s">
        <v>330</v>
      </c>
      <c r="B115" s="124" t="s">
        <v>402</v>
      </c>
      <c r="C115" s="45" t="s">
        <v>414</v>
      </c>
      <c r="D115" s="49">
        <v>33000000</v>
      </c>
      <c r="E115" s="44"/>
      <c r="F115" s="42"/>
      <c r="G115" s="44">
        <v>33000000</v>
      </c>
      <c r="H115" s="44">
        <f t="shared" si="7"/>
        <v>33000000</v>
      </c>
      <c r="I115" s="162" t="s">
        <v>569</v>
      </c>
      <c r="J115" s="139"/>
      <c r="K115" s="139">
        <f t="shared" si="1"/>
        <v>0</v>
      </c>
      <c r="L115" s="225" t="s">
        <v>243</v>
      </c>
    </row>
    <row r="116" spans="1:12" s="138" customFormat="1" ht="24" customHeight="1" x14ac:dyDescent="0.15">
      <c r="A116" s="43" t="s">
        <v>330</v>
      </c>
      <c r="B116" s="124" t="s">
        <v>403</v>
      </c>
      <c r="C116" s="45" t="s">
        <v>415</v>
      </c>
      <c r="D116" s="49">
        <v>17902500</v>
      </c>
      <c r="E116" s="44"/>
      <c r="F116" s="42"/>
      <c r="G116" s="44">
        <v>17902500</v>
      </c>
      <c r="H116" s="44">
        <f t="shared" si="7"/>
        <v>17902500</v>
      </c>
      <c r="I116" s="162">
        <v>44538</v>
      </c>
      <c r="J116" s="139"/>
      <c r="K116" s="139">
        <f t="shared" si="1"/>
        <v>0</v>
      </c>
      <c r="L116" s="225" t="s">
        <v>243</v>
      </c>
    </row>
    <row r="117" spans="1:12" s="138" customFormat="1" ht="24" customHeight="1" x14ac:dyDescent="0.15">
      <c r="A117" s="43" t="s">
        <v>330</v>
      </c>
      <c r="B117" s="124" t="s">
        <v>404</v>
      </c>
      <c r="C117" s="45" t="s">
        <v>157</v>
      </c>
      <c r="D117" s="49">
        <v>4433810</v>
      </c>
      <c r="E117" s="44">
        <v>4433810</v>
      </c>
      <c r="F117" s="42"/>
      <c r="G117" s="44"/>
      <c r="H117" s="44">
        <f t="shared" si="7"/>
        <v>4433810</v>
      </c>
      <c r="I117" s="162">
        <v>44529</v>
      </c>
      <c r="J117" s="139"/>
      <c r="K117" s="139"/>
      <c r="L117" s="225" t="s">
        <v>243</v>
      </c>
    </row>
    <row r="118" spans="1:12" s="138" customFormat="1" ht="24" customHeight="1" x14ac:dyDescent="0.15">
      <c r="A118" s="43" t="s">
        <v>330</v>
      </c>
      <c r="B118" s="124" t="s">
        <v>405</v>
      </c>
      <c r="C118" s="45" t="s">
        <v>416</v>
      </c>
      <c r="D118" s="49">
        <v>6500000</v>
      </c>
      <c r="E118" s="44"/>
      <c r="F118" s="42"/>
      <c r="G118" s="44">
        <v>6500000</v>
      </c>
      <c r="H118" s="44">
        <f t="shared" si="7"/>
        <v>6500000</v>
      </c>
      <c r="I118" s="162">
        <v>44536</v>
      </c>
      <c r="J118" s="139"/>
      <c r="K118" s="139">
        <f t="shared" si="1"/>
        <v>0</v>
      </c>
      <c r="L118" s="225" t="s">
        <v>243</v>
      </c>
    </row>
    <row r="119" spans="1:12" s="138" customFormat="1" ht="24" customHeight="1" x14ac:dyDescent="0.15">
      <c r="A119" s="43" t="s">
        <v>330</v>
      </c>
      <c r="B119" s="124" t="s">
        <v>406</v>
      </c>
      <c r="C119" s="45" t="s">
        <v>222</v>
      </c>
      <c r="D119" s="49">
        <v>14300000</v>
      </c>
      <c r="E119" s="44"/>
      <c r="F119" s="42"/>
      <c r="G119" s="44">
        <v>14300000</v>
      </c>
      <c r="H119" s="44">
        <f t="shared" si="7"/>
        <v>14300000</v>
      </c>
      <c r="I119" s="162">
        <v>44551</v>
      </c>
      <c r="J119" s="139"/>
      <c r="K119" s="139">
        <f t="shared" si="1"/>
        <v>0</v>
      </c>
      <c r="L119" s="225" t="s">
        <v>243</v>
      </c>
    </row>
    <row r="120" spans="1:12" s="138" customFormat="1" ht="24" customHeight="1" x14ac:dyDescent="0.15">
      <c r="A120" s="43" t="s">
        <v>330</v>
      </c>
      <c r="B120" s="124" t="s">
        <v>354</v>
      </c>
      <c r="C120" s="45" t="s">
        <v>528</v>
      </c>
      <c r="D120" s="49">
        <v>12100000</v>
      </c>
      <c r="E120" s="44"/>
      <c r="F120" s="42"/>
      <c r="G120" s="44">
        <v>12100000</v>
      </c>
      <c r="H120" s="44">
        <f t="shared" si="7"/>
        <v>12100000</v>
      </c>
      <c r="I120" s="162">
        <v>44550</v>
      </c>
      <c r="J120" s="139"/>
      <c r="K120" s="139">
        <f t="shared" ref="K120:K133" si="8">D120-H120</f>
        <v>0</v>
      </c>
      <c r="L120" s="225" t="s">
        <v>243</v>
      </c>
    </row>
    <row r="121" spans="1:12" s="138" customFormat="1" ht="24" customHeight="1" x14ac:dyDescent="0.15">
      <c r="A121" s="43" t="s">
        <v>330</v>
      </c>
      <c r="B121" s="124" t="s">
        <v>489</v>
      </c>
      <c r="C121" s="45" t="s">
        <v>192</v>
      </c>
      <c r="D121" s="49">
        <v>880000</v>
      </c>
      <c r="E121" s="44"/>
      <c r="F121" s="42"/>
      <c r="G121" s="44">
        <v>880000</v>
      </c>
      <c r="H121" s="44">
        <f t="shared" si="7"/>
        <v>880000</v>
      </c>
      <c r="I121" s="162">
        <v>44540</v>
      </c>
      <c r="J121" s="139"/>
      <c r="K121" s="139">
        <f t="shared" si="8"/>
        <v>0</v>
      </c>
      <c r="L121" s="225" t="s">
        <v>243</v>
      </c>
    </row>
    <row r="122" spans="1:12" s="138" customFormat="1" ht="24" customHeight="1" x14ac:dyDescent="0.15">
      <c r="A122" s="43" t="s">
        <v>330</v>
      </c>
      <c r="B122" s="124" t="s">
        <v>490</v>
      </c>
      <c r="C122" s="45" t="s">
        <v>157</v>
      </c>
      <c r="D122" s="49">
        <v>486610</v>
      </c>
      <c r="E122" s="44">
        <v>486610</v>
      </c>
      <c r="F122" s="42"/>
      <c r="G122" s="44"/>
      <c r="H122" s="44">
        <f t="shared" si="7"/>
        <v>486610</v>
      </c>
      <c r="I122" s="162">
        <v>44523</v>
      </c>
      <c r="J122" s="139"/>
      <c r="K122" s="139">
        <f t="shared" si="8"/>
        <v>0</v>
      </c>
      <c r="L122" s="225" t="s">
        <v>243</v>
      </c>
    </row>
    <row r="123" spans="1:12" s="138" customFormat="1" ht="24" customHeight="1" x14ac:dyDescent="0.15">
      <c r="A123" s="43" t="s">
        <v>330</v>
      </c>
      <c r="B123" s="124" t="s">
        <v>355</v>
      </c>
      <c r="C123" s="45" t="s">
        <v>529</v>
      </c>
      <c r="D123" s="49">
        <v>3420000</v>
      </c>
      <c r="E123" s="44"/>
      <c r="F123" s="42"/>
      <c r="G123" s="44">
        <v>3420000</v>
      </c>
      <c r="H123" s="44">
        <f t="shared" si="7"/>
        <v>3420000</v>
      </c>
      <c r="I123" s="162">
        <v>44551</v>
      </c>
      <c r="J123" s="139"/>
      <c r="K123" s="139">
        <f t="shared" si="8"/>
        <v>0</v>
      </c>
      <c r="L123" s="225" t="s">
        <v>243</v>
      </c>
    </row>
    <row r="124" spans="1:12" s="138" customFormat="1" ht="24" customHeight="1" x14ac:dyDescent="0.15">
      <c r="A124" s="43" t="s">
        <v>330</v>
      </c>
      <c r="B124" s="124" t="s">
        <v>359</v>
      </c>
      <c r="C124" s="45" t="s">
        <v>309</v>
      </c>
      <c r="D124" s="49">
        <v>3200000</v>
      </c>
      <c r="E124" s="44"/>
      <c r="F124" s="42"/>
      <c r="G124" s="44">
        <v>3200000</v>
      </c>
      <c r="H124" s="44">
        <f t="shared" si="7"/>
        <v>3200000</v>
      </c>
      <c r="I124" s="162">
        <v>44550</v>
      </c>
      <c r="J124" s="139"/>
      <c r="K124" s="139">
        <f t="shared" si="8"/>
        <v>0</v>
      </c>
      <c r="L124" s="225" t="s">
        <v>243</v>
      </c>
    </row>
    <row r="125" spans="1:12" s="138" customFormat="1" ht="24" customHeight="1" x14ac:dyDescent="0.15">
      <c r="A125" s="43" t="s">
        <v>330</v>
      </c>
      <c r="B125" s="124" t="s">
        <v>491</v>
      </c>
      <c r="C125" s="45" t="s">
        <v>530</v>
      </c>
      <c r="D125" s="49">
        <v>3800000</v>
      </c>
      <c r="E125" s="44"/>
      <c r="F125" s="42"/>
      <c r="G125" s="44">
        <v>3800000</v>
      </c>
      <c r="H125" s="44">
        <f t="shared" si="7"/>
        <v>3800000</v>
      </c>
      <c r="I125" s="162">
        <v>44550</v>
      </c>
      <c r="J125" s="139"/>
      <c r="K125" s="139">
        <f t="shared" si="8"/>
        <v>0</v>
      </c>
      <c r="L125" s="225" t="s">
        <v>243</v>
      </c>
    </row>
    <row r="126" spans="1:12" s="138" customFormat="1" ht="24" customHeight="1" x14ac:dyDescent="0.15">
      <c r="A126" s="43" t="s">
        <v>330</v>
      </c>
      <c r="B126" s="124" t="s">
        <v>492</v>
      </c>
      <c r="C126" s="45" t="s">
        <v>157</v>
      </c>
      <c r="D126" s="49">
        <v>27648500</v>
      </c>
      <c r="E126" s="44">
        <v>27648500</v>
      </c>
      <c r="F126" s="42"/>
      <c r="G126" s="44"/>
      <c r="H126" s="44">
        <f t="shared" si="7"/>
        <v>27648500</v>
      </c>
      <c r="I126" s="162">
        <v>44540</v>
      </c>
      <c r="J126" s="139"/>
      <c r="K126" s="139">
        <f t="shared" si="8"/>
        <v>0</v>
      </c>
      <c r="L126" s="225" t="s">
        <v>243</v>
      </c>
    </row>
    <row r="127" spans="1:12" s="138" customFormat="1" ht="24" customHeight="1" x14ac:dyDescent="0.15">
      <c r="A127" s="43" t="s">
        <v>330</v>
      </c>
      <c r="B127" s="124" t="s">
        <v>493</v>
      </c>
      <c r="C127" s="45" t="s">
        <v>531</v>
      </c>
      <c r="D127" s="49">
        <v>2850000</v>
      </c>
      <c r="E127" s="44"/>
      <c r="F127" s="42"/>
      <c r="G127" s="44">
        <v>2850000</v>
      </c>
      <c r="H127" s="44">
        <f t="shared" si="7"/>
        <v>2850000</v>
      </c>
      <c r="I127" s="162">
        <v>44550</v>
      </c>
      <c r="J127" s="139"/>
      <c r="K127" s="139">
        <f t="shared" si="8"/>
        <v>0</v>
      </c>
      <c r="L127" s="225" t="s">
        <v>243</v>
      </c>
    </row>
    <row r="128" spans="1:12" s="138" customFormat="1" ht="24" customHeight="1" x14ac:dyDescent="0.15">
      <c r="A128" s="43" t="s">
        <v>330</v>
      </c>
      <c r="B128" s="124" t="s">
        <v>494</v>
      </c>
      <c r="C128" s="45" t="s">
        <v>532</v>
      </c>
      <c r="D128" s="49">
        <v>1496000</v>
      </c>
      <c r="E128" s="44"/>
      <c r="F128" s="42"/>
      <c r="G128" s="44">
        <v>1496000</v>
      </c>
      <c r="H128" s="44">
        <f t="shared" si="7"/>
        <v>1496000</v>
      </c>
      <c r="I128" s="162">
        <v>44545</v>
      </c>
      <c r="J128" s="139"/>
      <c r="K128" s="139">
        <f t="shared" si="8"/>
        <v>0</v>
      </c>
      <c r="L128" s="225" t="s">
        <v>243</v>
      </c>
    </row>
    <row r="129" spans="1:12" s="138" customFormat="1" ht="24" customHeight="1" x14ac:dyDescent="0.15">
      <c r="A129" s="43" t="s">
        <v>330</v>
      </c>
      <c r="B129" s="124" t="s">
        <v>495</v>
      </c>
      <c r="C129" s="45" t="s">
        <v>533</v>
      </c>
      <c r="D129" s="49">
        <v>16360430</v>
      </c>
      <c r="E129" s="44"/>
      <c r="F129" s="42"/>
      <c r="G129" s="44">
        <v>16360430</v>
      </c>
      <c r="H129" s="44">
        <f t="shared" si="7"/>
        <v>16360430</v>
      </c>
      <c r="I129" s="162">
        <v>44551</v>
      </c>
      <c r="J129" s="139"/>
      <c r="K129" s="139">
        <f t="shared" si="8"/>
        <v>0</v>
      </c>
      <c r="L129" s="225" t="s">
        <v>243</v>
      </c>
    </row>
    <row r="130" spans="1:12" s="138" customFormat="1" ht="24" customHeight="1" x14ac:dyDescent="0.15">
      <c r="A130" s="43" t="s">
        <v>330</v>
      </c>
      <c r="B130" s="124" t="s">
        <v>496</v>
      </c>
      <c r="C130" s="45" t="s">
        <v>534</v>
      </c>
      <c r="D130" s="49">
        <v>2585000</v>
      </c>
      <c r="E130" s="44"/>
      <c r="F130" s="42"/>
      <c r="G130" s="44">
        <v>2585000</v>
      </c>
      <c r="H130" s="44">
        <f t="shared" si="7"/>
        <v>2585000</v>
      </c>
      <c r="I130" s="162">
        <v>44916</v>
      </c>
      <c r="J130" s="139"/>
      <c r="K130" s="139">
        <f t="shared" si="8"/>
        <v>0</v>
      </c>
      <c r="L130" s="225" t="s">
        <v>243</v>
      </c>
    </row>
    <row r="131" spans="1:12" s="138" customFormat="1" ht="24" customHeight="1" x14ac:dyDescent="0.15">
      <c r="A131" s="43" t="s">
        <v>330</v>
      </c>
      <c r="B131" s="124" t="s">
        <v>498</v>
      </c>
      <c r="C131" s="45" t="s">
        <v>311</v>
      </c>
      <c r="D131" s="49">
        <v>2527000</v>
      </c>
      <c r="E131" s="44"/>
      <c r="F131" s="42"/>
      <c r="G131" s="44">
        <v>2527000</v>
      </c>
      <c r="H131" s="44">
        <f t="shared" si="7"/>
        <v>2527000</v>
      </c>
      <c r="I131" s="162">
        <v>44550</v>
      </c>
      <c r="J131" s="139"/>
      <c r="K131" s="139">
        <f t="shared" si="8"/>
        <v>0</v>
      </c>
      <c r="L131" s="225" t="s">
        <v>243</v>
      </c>
    </row>
    <row r="132" spans="1:12" s="138" customFormat="1" ht="24" customHeight="1" x14ac:dyDescent="0.15">
      <c r="A132" s="43" t="s">
        <v>330</v>
      </c>
      <c r="B132" s="124" t="s">
        <v>499</v>
      </c>
      <c r="C132" s="45" t="s">
        <v>536</v>
      </c>
      <c r="D132" s="49">
        <v>3534300</v>
      </c>
      <c r="E132" s="44"/>
      <c r="F132" s="42"/>
      <c r="G132" s="44">
        <v>3534300</v>
      </c>
      <c r="H132" s="44">
        <f t="shared" si="7"/>
        <v>3534300</v>
      </c>
      <c r="I132" s="162">
        <v>44553</v>
      </c>
      <c r="J132" s="139"/>
      <c r="K132" s="139">
        <f t="shared" si="8"/>
        <v>0</v>
      </c>
      <c r="L132" s="225" t="s">
        <v>243</v>
      </c>
    </row>
    <row r="133" spans="1:12" s="138" customFormat="1" ht="24" customHeight="1" x14ac:dyDescent="0.15">
      <c r="A133" s="43" t="s">
        <v>330</v>
      </c>
      <c r="B133" s="124" t="s">
        <v>500</v>
      </c>
      <c r="C133" s="45" t="s">
        <v>171</v>
      </c>
      <c r="D133" s="49">
        <v>2255000</v>
      </c>
      <c r="E133" s="44"/>
      <c r="F133" s="42"/>
      <c r="G133" s="44">
        <v>2255000</v>
      </c>
      <c r="H133" s="44">
        <f t="shared" si="7"/>
        <v>2255000</v>
      </c>
      <c r="I133" s="162">
        <v>44550</v>
      </c>
      <c r="J133" s="139"/>
      <c r="K133" s="139">
        <f t="shared" si="8"/>
        <v>0</v>
      </c>
      <c r="L133" s="225" t="s">
        <v>243</v>
      </c>
    </row>
    <row r="134" spans="1:12" s="138" customFormat="1" ht="24" customHeight="1" x14ac:dyDescent="0.15">
      <c r="A134" s="43" t="s">
        <v>330</v>
      </c>
      <c r="B134" s="124" t="s">
        <v>501</v>
      </c>
      <c r="C134" s="45" t="s">
        <v>306</v>
      </c>
      <c r="D134" s="49">
        <v>1206000</v>
      </c>
      <c r="E134" s="44"/>
      <c r="F134" s="42"/>
      <c r="G134" s="44">
        <v>1206000</v>
      </c>
      <c r="H134" s="44">
        <f t="shared" si="7"/>
        <v>1206000</v>
      </c>
      <c r="I134" s="162">
        <v>44553</v>
      </c>
      <c r="J134" s="139"/>
      <c r="K134" s="139">
        <f t="shared" ref="K134" si="9">D134-H134</f>
        <v>0</v>
      </c>
      <c r="L134" s="225" t="s">
        <v>243</v>
      </c>
    </row>
    <row r="135" spans="1:12" s="167" customFormat="1" ht="24" hidden="1" customHeight="1" x14ac:dyDescent="0.15">
      <c r="A135" s="158" t="s">
        <v>323</v>
      </c>
      <c r="B135" s="153" t="s">
        <v>502</v>
      </c>
      <c r="C135" s="237" t="s">
        <v>412</v>
      </c>
      <c r="D135" s="168">
        <v>127267800</v>
      </c>
      <c r="E135" s="165"/>
      <c r="F135" s="169"/>
      <c r="G135" s="165"/>
      <c r="H135" s="165">
        <f t="shared" si="7"/>
        <v>0</v>
      </c>
      <c r="I135" s="223"/>
      <c r="J135" s="166"/>
      <c r="K135" s="166"/>
      <c r="L135" s="306"/>
    </row>
    <row r="136" spans="1:12" s="167" customFormat="1" ht="24" hidden="1" customHeight="1" x14ac:dyDescent="0.15">
      <c r="A136" s="158" t="s">
        <v>323</v>
      </c>
      <c r="B136" s="153" t="s">
        <v>503</v>
      </c>
      <c r="C136" s="237" t="s">
        <v>116</v>
      </c>
      <c r="D136" s="168">
        <v>3600000</v>
      </c>
      <c r="E136" s="165"/>
      <c r="F136" s="169"/>
      <c r="G136" s="165"/>
      <c r="H136" s="165">
        <f t="shared" si="7"/>
        <v>0</v>
      </c>
      <c r="I136" s="223"/>
      <c r="J136" s="166"/>
      <c r="K136" s="166"/>
      <c r="L136" s="306"/>
    </row>
    <row r="137" spans="1:12" s="167" customFormat="1" ht="24" hidden="1" customHeight="1" x14ac:dyDescent="0.15">
      <c r="A137" s="158" t="s">
        <v>323</v>
      </c>
      <c r="B137" s="153" t="s">
        <v>504</v>
      </c>
      <c r="C137" s="237" t="s">
        <v>537</v>
      </c>
      <c r="D137" s="168">
        <v>3600000</v>
      </c>
      <c r="E137" s="165"/>
      <c r="F137" s="169"/>
      <c r="G137" s="165"/>
      <c r="H137" s="165">
        <f t="shared" si="7"/>
        <v>0</v>
      </c>
      <c r="I137" s="223"/>
      <c r="J137" s="166"/>
      <c r="K137" s="166"/>
      <c r="L137" s="306"/>
    </row>
    <row r="138" spans="1:12" s="167" customFormat="1" ht="24" hidden="1" customHeight="1" x14ac:dyDescent="0.15">
      <c r="A138" s="158" t="s">
        <v>323</v>
      </c>
      <c r="B138" s="153" t="s">
        <v>513</v>
      </c>
      <c r="C138" s="237" t="s">
        <v>103</v>
      </c>
      <c r="D138" s="168">
        <v>7101600</v>
      </c>
      <c r="E138" s="165"/>
      <c r="F138" s="169"/>
      <c r="G138" s="165"/>
      <c r="H138" s="165">
        <f t="shared" si="7"/>
        <v>0</v>
      </c>
      <c r="I138" s="223"/>
      <c r="J138" s="166"/>
      <c r="K138" s="166"/>
      <c r="L138" s="306"/>
    </row>
    <row r="139" spans="1:12" s="167" customFormat="1" ht="24" hidden="1" customHeight="1" x14ac:dyDescent="0.15">
      <c r="A139" s="158" t="s">
        <v>323</v>
      </c>
      <c r="B139" s="153" t="s">
        <v>514</v>
      </c>
      <c r="C139" s="237" t="s">
        <v>103</v>
      </c>
      <c r="D139" s="168">
        <v>3020400</v>
      </c>
      <c r="E139" s="165"/>
      <c r="F139" s="169"/>
      <c r="G139" s="165"/>
      <c r="H139" s="165">
        <f t="shared" si="7"/>
        <v>0</v>
      </c>
      <c r="I139" s="223"/>
      <c r="J139" s="166"/>
      <c r="K139" s="166"/>
      <c r="L139" s="306"/>
    </row>
    <row r="140" spans="1:12" s="167" customFormat="1" ht="24" hidden="1" customHeight="1" x14ac:dyDescent="0.15">
      <c r="A140" s="158" t="s">
        <v>323</v>
      </c>
      <c r="B140" s="153" t="s">
        <v>515</v>
      </c>
      <c r="C140" s="237" t="s">
        <v>103</v>
      </c>
      <c r="D140" s="168">
        <v>6954000</v>
      </c>
      <c r="E140" s="165"/>
      <c r="F140" s="169"/>
      <c r="G140" s="165"/>
      <c r="H140" s="165">
        <f t="shared" si="7"/>
        <v>0</v>
      </c>
      <c r="I140" s="223"/>
      <c r="J140" s="166"/>
      <c r="K140" s="166"/>
      <c r="L140" s="306"/>
    </row>
    <row r="141" spans="1:12" s="167" customFormat="1" ht="24" hidden="1" customHeight="1" x14ac:dyDescent="0.15">
      <c r="A141" s="158" t="s">
        <v>323</v>
      </c>
      <c r="B141" s="153" t="s">
        <v>516</v>
      </c>
      <c r="C141" s="237" t="s">
        <v>103</v>
      </c>
      <c r="D141" s="168">
        <v>2719200</v>
      </c>
      <c r="E141" s="165"/>
      <c r="F141" s="169"/>
      <c r="G141" s="165"/>
      <c r="H141" s="165">
        <f t="shared" si="7"/>
        <v>0</v>
      </c>
      <c r="I141" s="223"/>
      <c r="J141" s="166"/>
      <c r="K141" s="166"/>
      <c r="L141" s="306"/>
    </row>
    <row r="142" spans="1:12" s="167" customFormat="1" ht="24" hidden="1" customHeight="1" x14ac:dyDescent="0.15">
      <c r="A142" s="158" t="s">
        <v>323</v>
      </c>
      <c r="B142" s="153" t="s">
        <v>517</v>
      </c>
      <c r="C142" s="237" t="s">
        <v>103</v>
      </c>
      <c r="D142" s="168">
        <v>7601880</v>
      </c>
      <c r="E142" s="165"/>
      <c r="F142" s="169"/>
      <c r="G142" s="165"/>
      <c r="H142" s="165">
        <f t="shared" si="7"/>
        <v>0</v>
      </c>
      <c r="I142" s="223"/>
      <c r="J142" s="166"/>
      <c r="K142" s="166"/>
      <c r="L142" s="306"/>
    </row>
    <row r="143" spans="1:12" s="167" customFormat="1" ht="24" hidden="1" customHeight="1" x14ac:dyDescent="0.15">
      <c r="A143" s="158" t="s">
        <v>323</v>
      </c>
      <c r="B143" s="153" t="s">
        <v>361</v>
      </c>
      <c r="C143" s="237" t="s">
        <v>101</v>
      </c>
      <c r="D143" s="168">
        <v>6840000</v>
      </c>
      <c r="E143" s="165"/>
      <c r="F143" s="169"/>
      <c r="G143" s="165"/>
      <c r="H143" s="165">
        <f t="shared" si="7"/>
        <v>0</v>
      </c>
      <c r="I143" s="223"/>
      <c r="J143" s="166"/>
      <c r="K143" s="166"/>
      <c r="L143" s="306"/>
    </row>
    <row r="144" spans="1:12" s="167" customFormat="1" ht="24" hidden="1" customHeight="1" x14ac:dyDescent="0.15">
      <c r="A144" s="158" t="s">
        <v>417</v>
      </c>
      <c r="B144" s="153" t="s">
        <v>518</v>
      </c>
      <c r="C144" s="237" t="s">
        <v>112</v>
      </c>
      <c r="D144" s="168">
        <v>3960000</v>
      </c>
      <c r="E144" s="165"/>
      <c r="F144" s="169"/>
      <c r="G144" s="165"/>
      <c r="H144" s="165">
        <f t="shared" si="7"/>
        <v>0</v>
      </c>
      <c r="I144" s="223"/>
      <c r="J144" s="166"/>
      <c r="K144" s="166"/>
      <c r="L144" s="306"/>
    </row>
    <row r="145" spans="1:12" s="167" customFormat="1" ht="24" hidden="1" customHeight="1" x14ac:dyDescent="0.15">
      <c r="A145" s="158" t="s">
        <v>323</v>
      </c>
      <c r="B145" s="153" t="s">
        <v>519</v>
      </c>
      <c r="C145" s="237" t="s">
        <v>118</v>
      </c>
      <c r="D145" s="168">
        <v>3540480</v>
      </c>
      <c r="E145" s="165"/>
      <c r="F145" s="169"/>
      <c r="G145" s="165"/>
      <c r="H145" s="165">
        <f t="shared" si="7"/>
        <v>0</v>
      </c>
      <c r="I145" s="223"/>
      <c r="J145" s="166"/>
      <c r="K145" s="166"/>
      <c r="L145" s="306"/>
    </row>
    <row r="146" spans="1:12" s="167" customFormat="1" ht="24" hidden="1" customHeight="1" x14ac:dyDescent="0.15">
      <c r="A146" s="158" t="s">
        <v>323</v>
      </c>
      <c r="B146" s="153" t="s">
        <v>362</v>
      </c>
      <c r="C146" s="237" t="s">
        <v>105</v>
      </c>
      <c r="D146" s="168">
        <v>4999920</v>
      </c>
      <c r="E146" s="165"/>
      <c r="F146" s="169"/>
      <c r="G146" s="165"/>
      <c r="H146" s="165">
        <f t="shared" ref="H146:H149" si="10">SUM(E146:G146)</f>
        <v>0</v>
      </c>
      <c r="I146" s="223"/>
      <c r="J146" s="166"/>
      <c r="K146" s="166"/>
      <c r="L146" s="306"/>
    </row>
    <row r="147" spans="1:12" s="167" customFormat="1" ht="24" hidden="1" customHeight="1" x14ac:dyDescent="0.15">
      <c r="A147" s="158" t="s">
        <v>323</v>
      </c>
      <c r="B147" s="153" t="s">
        <v>363</v>
      </c>
      <c r="C147" s="237" t="s">
        <v>108</v>
      </c>
      <c r="D147" s="168">
        <v>5280000</v>
      </c>
      <c r="E147" s="165"/>
      <c r="F147" s="169"/>
      <c r="G147" s="165"/>
      <c r="H147" s="165">
        <f t="shared" si="10"/>
        <v>0</v>
      </c>
      <c r="I147" s="223"/>
      <c r="J147" s="166"/>
      <c r="K147" s="166"/>
      <c r="L147" s="306"/>
    </row>
    <row r="148" spans="1:12" s="167" customFormat="1" ht="24" hidden="1" customHeight="1" x14ac:dyDescent="0.15">
      <c r="A148" s="158" t="s">
        <v>351</v>
      </c>
      <c r="B148" s="153" t="s">
        <v>520</v>
      </c>
      <c r="C148" s="237" t="s">
        <v>120</v>
      </c>
      <c r="D148" s="168">
        <v>4800000</v>
      </c>
      <c r="E148" s="165"/>
      <c r="F148" s="169"/>
      <c r="G148" s="165"/>
      <c r="H148" s="165">
        <f t="shared" si="10"/>
        <v>0</v>
      </c>
      <c r="I148" s="223"/>
      <c r="J148" s="166"/>
      <c r="K148" s="166"/>
      <c r="L148" s="306"/>
    </row>
    <row r="149" spans="1:12" s="167" customFormat="1" ht="24" hidden="1" customHeight="1" x14ac:dyDescent="0.15">
      <c r="A149" s="158" t="s">
        <v>417</v>
      </c>
      <c r="B149" s="153" t="s">
        <v>527</v>
      </c>
      <c r="C149" s="237" t="s">
        <v>134</v>
      </c>
      <c r="D149" s="168">
        <v>8370000</v>
      </c>
      <c r="E149" s="165"/>
      <c r="F149" s="169"/>
      <c r="G149" s="165"/>
      <c r="H149" s="165">
        <f t="shared" si="10"/>
        <v>0</v>
      </c>
      <c r="I149" s="223"/>
      <c r="J149" s="166"/>
      <c r="K149" s="166"/>
      <c r="L149" s="306"/>
    </row>
    <row r="150" spans="1:12" s="138" customFormat="1" ht="24" customHeight="1" x14ac:dyDescent="0.15">
      <c r="A150" s="43"/>
      <c r="B150" s="58" t="s">
        <v>573</v>
      </c>
      <c r="C150" s="45"/>
      <c r="D150" s="49"/>
      <c r="E150" s="44"/>
      <c r="F150" s="42"/>
      <c r="G150" s="44"/>
      <c r="H150" s="44"/>
      <c r="I150" s="162"/>
      <c r="J150" s="139"/>
      <c r="K150" s="139"/>
      <c r="L150" s="164"/>
    </row>
    <row r="151" spans="1:12" s="138" customFormat="1" ht="24" customHeight="1" x14ac:dyDescent="0.15">
      <c r="A151" s="43"/>
      <c r="B151" s="124"/>
      <c r="C151" s="45"/>
      <c r="D151" s="49"/>
      <c r="E151" s="44"/>
      <c r="F151" s="42"/>
      <c r="G151" s="44"/>
      <c r="H151" s="44"/>
      <c r="I151" s="162"/>
      <c r="J151" s="139"/>
      <c r="K151" s="139"/>
      <c r="L151" s="164"/>
    </row>
    <row r="152" spans="1:12" s="138" customFormat="1" ht="24" customHeight="1" x14ac:dyDescent="0.15">
      <c r="A152" s="43"/>
      <c r="B152" s="124"/>
      <c r="C152" s="45"/>
      <c r="D152" s="49"/>
      <c r="E152" s="44"/>
      <c r="F152" s="42"/>
      <c r="G152" s="44"/>
      <c r="H152" s="44"/>
      <c r="I152" s="162"/>
      <c r="J152" s="139"/>
      <c r="K152" s="139"/>
      <c r="L152" s="164"/>
    </row>
    <row r="153" spans="1:12" s="138" customFormat="1" ht="24" customHeight="1" x14ac:dyDescent="0.15">
      <c r="A153" s="43"/>
      <c r="B153" s="124"/>
      <c r="C153" s="45"/>
      <c r="D153" s="49"/>
      <c r="E153" s="44"/>
      <c r="F153" s="42"/>
      <c r="G153" s="44"/>
      <c r="H153" s="44"/>
      <c r="I153" s="162"/>
      <c r="J153" s="139"/>
      <c r="K153" s="139"/>
      <c r="L153" s="164"/>
    </row>
    <row r="154" spans="1:12" s="138" customFormat="1" ht="24" customHeight="1" x14ac:dyDescent="0.15">
      <c r="A154" s="43"/>
      <c r="B154" s="124"/>
      <c r="C154" s="45"/>
      <c r="D154" s="49"/>
      <c r="E154" s="44"/>
      <c r="F154" s="42"/>
      <c r="G154" s="44"/>
      <c r="H154" s="44"/>
      <c r="I154" s="162"/>
      <c r="J154" s="139"/>
      <c r="K154" s="139">
        <f t="shared" si="1"/>
        <v>0</v>
      </c>
      <c r="L154" s="164"/>
    </row>
    <row r="155" spans="1:12" s="138" customFormat="1" ht="24" customHeight="1" x14ac:dyDescent="0.15">
      <c r="A155" s="89"/>
      <c r="B155" s="124"/>
      <c r="C155" s="91"/>
      <c r="D155" s="92"/>
      <c r="E155" s="93"/>
      <c r="F155" s="99"/>
      <c r="G155" s="93"/>
      <c r="H155" s="44"/>
      <c r="I155" s="162"/>
      <c r="J155" s="139"/>
      <c r="K155" s="139">
        <f t="shared" si="1"/>
        <v>0</v>
      </c>
      <c r="L155" s="164"/>
    </row>
    <row r="156" spans="1:12" ht="24" customHeight="1" x14ac:dyDescent="0.15">
      <c r="L156" s="164"/>
    </row>
    <row r="157" spans="1:12" ht="24" customHeight="1" x14ac:dyDescent="0.15">
      <c r="L157" s="164"/>
    </row>
    <row r="158" spans="1:12" ht="24" customHeight="1" x14ac:dyDescent="0.15">
      <c r="L158" s="164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156:H161 H28:H31 H46:H50 H4:H25 H32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2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78" customWidth="1"/>
    <col min="2" max="2" width="17.21875" style="78" customWidth="1"/>
    <col min="3" max="3" width="19.109375" style="78" customWidth="1"/>
    <col min="4" max="4" width="18" style="78" customWidth="1"/>
    <col min="5" max="5" width="23.77734375" style="78" customWidth="1"/>
    <col min="6" max="6" width="2.5546875" style="103" customWidth="1"/>
    <col min="7" max="16384" width="8.88671875" style="103"/>
  </cols>
  <sheetData>
    <row r="1" spans="1:5" s="104" customFormat="1" ht="36" customHeight="1" x14ac:dyDescent="0.15">
      <c r="A1" s="63" t="s">
        <v>576</v>
      </c>
      <c r="B1" s="63"/>
      <c r="C1" s="63"/>
      <c r="D1" s="63"/>
      <c r="E1" s="63"/>
    </row>
    <row r="2" spans="1:5" s="68" customFormat="1" ht="24" customHeight="1" thickBot="1" x14ac:dyDescent="0.2">
      <c r="A2" s="64" t="s">
        <v>577</v>
      </c>
      <c r="B2" s="65"/>
      <c r="C2" s="66"/>
      <c r="D2" s="66"/>
      <c r="E2" s="67" t="s">
        <v>578</v>
      </c>
    </row>
    <row r="3" spans="1:5" ht="24" customHeight="1" thickTop="1" x14ac:dyDescent="0.15">
      <c r="A3" s="241" t="s">
        <v>669</v>
      </c>
      <c r="B3" s="69" t="s">
        <v>44</v>
      </c>
      <c r="C3" s="244" t="s">
        <v>566</v>
      </c>
      <c r="D3" s="245"/>
      <c r="E3" s="246"/>
    </row>
    <row r="4" spans="1:5" ht="24" customHeight="1" x14ac:dyDescent="0.15">
      <c r="A4" s="242"/>
      <c r="B4" s="70" t="s">
        <v>45</v>
      </c>
      <c r="C4" s="71">
        <v>60350000</v>
      </c>
      <c r="D4" s="72" t="s">
        <v>670</v>
      </c>
      <c r="E4" s="73" t="s">
        <v>580</v>
      </c>
    </row>
    <row r="5" spans="1:5" ht="24" customHeight="1" x14ac:dyDescent="0.15">
      <c r="A5" s="242"/>
      <c r="B5" s="70" t="s">
        <v>46</v>
      </c>
      <c r="C5" s="74">
        <v>0.98957348798674394</v>
      </c>
      <c r="D5" s="72" t="s">
        <v>28</v>
      </c>
      <c r="E5" s="73">
        <v>59720760</v>
      </c>
    </row>
    <row r="6" spans="1:5" ht="24" customHeight="1" x14ac:dyDescent="0.15">
      <c r="A6" s="242"/>
      <c r="B6" s="70" t="s">
        <v>27</v>
      </c>
      <c r="C6" s="86">
        <v>44509</v>
      </c>
      <c r="D6" s="72" t="s">
        <v>77</v>
      </c>
      <c r="E6" s="107" t="s">
        <v>581</v>
      </c>
    </row>
    <row r="7" spans="1:5" ht="24" customHeight="1" x14ac:dyDescent="0.15">
      <c r="A7" s="242"/>
      <c r="B7" s="70" t="s">
        <v>47</v>
      </c>
      <c r="C7" s="105" t="s">
        <v>348</v>
      </c>
      <c r="D7" s="72" t="s">
        <v>48</v>
      </c>
      <c r="E7" s="75">
        <v>44539</v>
      </c>
    </row>
    <row r="8" spans="1:5" ht="24" customHeight="1" x14ac:dyDescent="0.15">
      <c r="A8" s="242"/>
      <c r="B8" s="70" t="s">
        <v>49</v>
      </c>
      <c r="C8" s="106" t="s">
        <v>123</v>
      </c>
      <c r="D8" s="72" t="s">
        <v>30</v>
      </c>
      <c r="E8" s="108" t="s">
        <v>157</v>
      </c>
    </row>
    <row r="9" spans="1:5" ht="24" customHeight="1" thickBot="1" x14ac:dyDescent="0.2">
      <c r="A9" s="243"/>
      <c r="B9" s="76" t="s">
        <v>50</v>
      </c>
      <c r="C9" s="85" t="s">
        <v>352</v>
      </c>
      <c r="D9" s="77" t="s">
        <v>51</v>
      </c>
      <c r="E9" s="109" t="s">
        <v>349</v>
      </c>
    </row>
    <row r="10" spans="1:5" ht="24" customHeight="1" thickTop="1" x14ac:dyDescent="0.15">
      <c r="A10" s="241" t="s">
        <v>669</v>
      </c>
      <c r="B10" s="69" t="s">
        <v>44</v>
      </c>
      <c r="C10" s="244" t="s">
        <v>354</v>
      </c>
      <c r="D10" s="245"/>
      <c r="E10" s="246"/>
    </row>
    <row r="11" spans="1:5" ht="24" customHeight="1" x14ac:dyDescent="0.15">
      <c r="A11" s="242"/>
      <c r="B11" s="70" t="s">
        <v>45</v>
      </c>
      <c r="C11" s="71">
        <v>12100000</v>
      </c>
      <c r="D11" s="72" t="s">
        <v>671</v>
      </c>
      <c r="E11" s="73" t="s">
        <v>582</v>
      </c>
    </row>
    <row r="12" spans="1:5" ht="24" customHeight="1" x14ac:dyDescent="0.15">
      <c r="A12" s="242"/>
      <c r="B12" s="70" t="s">
        <v>46</v>
      </c>
      <c r="C12" s="74">
        <v>1</v>
      </c>
      <c r="D12" s="72" t="s">
        <v>28</v>
      </c>
      <c r="E12" s="73">
        <v>12100000</v>
      </c>
    </row>
    <row r="13" spans="1:5" ht="24" customHeight="1" x14ac:dyDescent="0.15">
      <c r="A13" s="242"/>
      <c r="B13" s="70" t="s">
        <v>27</v>
      </c>
      <c r="C13" s="86">
        <v>44531</v>
      </c>
      <c r="D13" s="72" t="s">
        <v>77</v>
      </c>
      <c r="E13" s="107" t="s">
        <v>583</v>
      </c>
    </row>
    <row r="14" spans="1:5" ht="24" customHeight="1" x14ac:dyDescent="0.15">
      <c r="A14" s="242"/>
      <c r="B14" s="70" t="s">
        <v>47</v>
      </c>
      <c r="C14" s="105" t="s">
        <v>271</v>
      </c>
      <c r="D14" s="72" t="s">
        <v>48</v>
      </c>
      <c r="E14" s="75">
        <v>44553</v>
      </c>
    </row>
    <row r="15" spans="1:5" ht="24" customHeight="1" x14ac:dyDescent="0.15">
      <c r="A15" s="242"/>
      <c r="B15" s="70" t="s">
        <v>49</v>
      </c>
      <c r="C15" s="106" t="s">
        <v>124</v>
      </c>
      <c r="D15" s="72" t="s">
        <v>30</v>
      </c>
      <c r="E15" s="108" t="s">
        <v>528</v>
      </c>
    </row>
    <row r="16" spans="1:5" ht="24" customHeight="1" thickBot="1" x14ac:dyDescent="0.2">
      <c r="A16" s="243"/>
      <c r="B16" s="76" t="s">
        <v>50</v>
      </c>
      <c r="C16" s="85" t="s">
        <v>273</v>
      </c>
      <c r="D16" s="77" t="s">
        <v>51</v>
      </c>
      <c r="E16" s="109" t="s">
        <v>584</v>
      </c>
    </row>
    <row r="17" spans="1:5" ht="24" customHeight="1" thickTop="1" x14ac:dyDescent="0.15">
      <c r="A17" s="241" t="s">
        <v>669</v>
      </c>
      <c r="B17" s="69" t="s">
        <v>44</v>
      </c>
      <c r="C17" s="244" t="s">
        <v>489</v>
      </c>
      <c r="D17" s="245"/>
      <c r="E17" s="246"/>
    </row>
    <row r="18" spans="1:5" ht="24" customHeight="1" x14ac:dyDescent="0.15">
      <c r="A18" s="242"/>
      <c r="B18" s="70" t="s">
        <v>45</v>
      </c>
      <c r="C18" s="71">
        <v>900000</v>
      </c>
      <c r="D18" s="72" t="s">
        <v>671</v>
      </c>
      <c r="E18" s="73" t="s">
        <v>585</v>
      </c>
    </row>
    <row r="19" spans="1:5" ht="24" customHeight="1" x14ac:dyDescent="0.15">
      <c r="A19" s="242"/>
      <c r="B19" s="70" t="s">
        <v>46</v>
      </c>
      <c r="C19" s="74">
        <v>0.97777777777777775</v>
      </c>
      <c r="D19" s="72" t="s">
        <v>28</v>
      </c>
      <c r="E19" s="73">
        <v>880000</v>
      </c>
    </row>
    <row r="20" spans="1:5" ht="24" customHeight="1" x14ac:dyDescent="0.15">
      <c r="A20" s="242"/>
      <c r="B20" s="70" t="s">
        <v>27</v>
      </c>
      <c r="C20" s="86">
        <v>44531</v>
      </c>
      <c r="D20" s="72" t="s">
        <v>77</v>
      </c>
      <c r="E20" s="107" t="s">
        <v>586</v>
      </c>
    </row>
    <row r="21" spans="1:5" ht="24" customHeight="1" x14ac:dyDescent="0.15">
      <c r="A21" s="242"/>
      <c r="B21" s="70" t="s">
        <v>47</v>
      </c>
      <c r="C21" s="105" t="s">
        <v>271</v>
      </c>
      <c r="D21" s="72" t="s">
        <v>48</v>
      </c>
      <c r="E21" s="75">
        <v>44534</v>
      </c>
    </row>
    <row r="22" spans="1:5" ht="24" customHeight="1" x14ac:dyDescent="0.15">
      <c r="A22" s="242"/>
      <c r="B22" s="70" t="s">
        <v>49</v>
      </c>
      <c r="C22" s="106" t="s">
        <v>124</v>
      </c>
      <c r="D22" s="72" t="s">
        <v>30</v>
      </c>
      <c r="E22" s="108" t="s">
        <v>192</v>
      </c>
    </row>
    <row r="23" spans="1:5" ht="24" customHeight="1" thickBot="1" x14ac:dyDescent="0.2">
      <c r="A23" s="243"/>
      <c r="B23" s="76" t="s">
        <v>50</v>
      </c>
      <c r="C23" s="85" t="s">
        <v>273</v>
      </c>
      <c r="D23" s="77" t="s">
        <v>51</v>
      </c>
      <c r="E23" s="109" t="s">
        <v>587</v>
      </c>
    </row>
    <row r="24" spans="1:5" ht="24" customHeight="1" thickTop="1" x14ac:dyDescent="0.15">
      <c r="A24" s="241" t="s">
        <v>669</v>
      </c>
      <c r="B24" s="69" t="s">
        <v>44</v>
      </c>
      <c r="C24" s="244" t="s">
        <v>490</v>
      </c>
      <c r="D24" s="245"/>
      <c r="E24" s="246"/>
    </row>
    <row r="25" spans="1:5" ht="24" customHeight="1" x14ac:dyDescent="0.15">
      <c r="A25" s="242"/>
      <c r="B25" s="70" t="s">
        <v>45</v>
      </c>
      <c r="C25" s="71">
        <v>500000</v>
      </c>
      <c r="D25" s="72" t="s">
        <v>671</v>
      </c>
      <c r="E25" s="73" t="s">
        <v>588</v>
      </c>
    </row>
    <row r="26" spans="1:5" ht="24" customHeight="1" x14ac:dyDescent="0.15">
      <c r="A26" s="242"/>
      <c r="B26" s="70" t="s">
        <v>46</v>
      </c>
      <c r="C26" s="74">
        <v>0.97321999999999997</v>
      </c>
      <c r="D26" s="72" t="s">
        <v>28</v>
      </c>
      <c r="E26" s="73">
        <v>486610</v>
      </c>
    </row>
    <row r="27" spans="1:5" ht="24" customHeight="1" x14ac:dyDescent="0.15">
      <c r="A27" s="242"/>
      <c r="B27" s="70" t="s">
        <v>27</v>
      </c>
      <c r="C27" s="86">
        <v>44531</v>
      </c>
      <c r="D27" s="72" t="s">
        <v>77</v>
      </c>
      <c r="E27" s="107" t="s">
        <v>589</v>
      </c>
    </row>
    <row r="28" spans="1:5" ht="24" customHeight="1" x14ac:dyDescent="0.15">
      <c r="A28" s="242"/>
      <c r="B28" s="70" t="s">
        <v>47</v>
      </c>
      <c r="C28" s="105" t="s">
        <v>348</v>
      </c>
      <c r="D28" s="72" t="s">
        <v>48</v>
      </c>
      <c r="E28" s="75">
        <v>44544</v>
      </c>
    </row>
    <row r="29" spans="1:5" ht="24" customHeight="1" x14ac:dyDescent="0.15">
      <c r="A29" s="242"/>
      <c r="B29" s="70" t="s">
        <v>49</v>
      </c>
      <c r="C29" s="106" t="s">
        <v>123</v>
      </c>
      <c r="D29" s="72" t="s">
        <v>30</v>
      </c>
      <c r="E29" s="108" t="s">
        <v>157</v>
      </c>
    </row>
    <row r="30" spans="1:5" ht="24" customHeight="1" thickBot="1" x14ac:dyDescent="0.2">
      <c r="A30" s="243"/>
      <c r="B30" s="76" t="s">
        <v>50</v>
      </c>
      <c r="C30" s="85" t="s">
        <v>352</v>
      </c>
      <c r="D30" s="77" t="s">
        <v>51</v>
      </c>
      <c r="E30" s="109" t="s">
        <v>349</v>
      </c>
    </row>
    <row r="31" spans="1:5" ht="24" customHeight="1" thickTop="1" x14ac:dyDescent="0.15">
      <c r="A31" s="241" t="s">
        <v>579</v>
      </c>
      <c r="B31" s="69" t="s">
        <v>44</v>
      </c>
      <c r="C31" s="244" t="s">
        <v>355</v>
      </c>
      <c r="D31" s="245"/>
      <c r="E31" s="246"/>
    </row>
    <row r="32" spans="1:5" ht="24" customHeight="1" x14ac:dyDescent="0.15">
      <c r="A32" s="242"/>
      <c r="B32" s="70" t="s">
        <v>45</v>
      </c>
      <c r="C32" s="71">
        <v>3600000</v>
      </c>
      <c r="D32" s="72" t="s">
        <v>671</v>
      </c>
      <c r="E32" s="73" t="s">
        <v>590</v>
      </c>
    </row>
    <row r="33" spans="1:5" ht="24" customHeight="1" x14ac:dyDescent="0.15">
      <c r="A33" s="242"/>
      <c r="B33" s="70" t="s">
        <v>46</v>
      </c>
      <c r="C33" s="74">
        <v>0.95</v>
      </c>
      <c r="D33" s="72" t="s">
        <v>28</v>
      </c>
      <c r="E33" s="73">
        <v>3420000</v>
      </c>
    </row>
    <row r="34" spans="1:5" ht="24" customHeight="1" x14ac:dyDescent="0.15">
      <c r="A34" s="242"/>
      <c r="B34" s="70" t="s">
        <v>27</v>
      </c>
      <c r="C34" s="86">
        <v>44533</v>
      </c>
      <c r="D34" s="72" t="s">
        <v>77</v>
      </c>
      <c r="E34" s="107" t="s">
        <v>591</v>
      </c>
    </row>
    <row r="35" spans="1:5" ht="24" customHeight="1" x14ac:dyDescent="0.15">
      <c r="A35" s="242"/>
      <c r="B35" s="70" t="s">
        <v>47</v>
      </c>
      <c r="C35" s="105" t="s">
        <v>271</v>
      </c>
      <c r="D35" s="72" t="s">
        <v>48</v>
      </c>
      <c r="E35" s="75">
        <v>44915</v>
      </c>
    </row>
    <row r="36" spans="1:5" ht="24" customHeight="1" x14ac:dyDescent="0.15">
      <c r="A36" s="242"/>
      <c r="B36" s="70" t="s">
        <v>49</v>
      </c>
      <c r="C36" s="106" t="s">
        <v>123</v>
      </c>
      <c r="D36" s="72" t="s">
        <v>30</v>
      </c>
      <c r="E36" s="108" t="s">
        <v>529</v>
      </c>
    </row>
    <row r="37" spans="1:5" ht="24" customHeight="1" thickBot="1" x14ac:dyDescent="0.2">
      <c r="A37" s="243"/>
      <c r="B37" s="76" t="s">
        <v>50</v>
      </c>
      <c r="C37" s="85" t="s">
        <v>273</v>
      </c>
      <c r="D37" s="77" t="s">
        <v>51</v>
      </c>
      <c r="E37" s="109" t="s">
        <v>592</v>
      </c>
    </row>
    <row r="38" spans="1:5" ht="24" customHeight="1" thickTop="1" x14ac:dyDescent="0.15">
      <c r="A38" s="241" t="s">
        <v>669</v>
      </c>
      <c r="B38" s="69" t="s">
        <v>44</v>
      </c>
      <c r="C38" s="244" t="s">
        <v>359</v>
      </c>
      <c r="D38" s="245"/>
      <c r="E38" s="246"/>
    </row>
    <row r="39" spans="1:5" ht="24" customHeight="1" x14ac:dyDescent="0.15">
      <c r="A39" s="242"/>
      <c r="B39" s="70" t="s">
        <v>45</v>
      </c>
      <c r="C39" s="71">
        <v>3300000</v>
      </c>
      <c r="D39" s="72" t="s">
        <v>671</v>
      </c>
      <c r="E39" s="73" t="s">
        <v>324</v>
      </c>
    </row>
    <row r="40" spans="1:5" ht="24" customHeight="1" x14ac:dyDescent="0.15">
      <c r="A40" s="242"/>
      <c r="B40" s="70" t="s">
        <v>46</v>
      </c>
      <c r="C40" s="74">
        <v>0.96969696969696972</v>
      </c>
      <c r="D40" s="72" t="s">
        <v>28</v>
      </c>
      <c r="E40" s="73">
        <v>3200000</v>
      </c>
    </row>
    <row r="41" spans="1:5" ht="24" customHeight="1" x14ac:dyDescent="0.15">
      <c r="A41" s="242"/>
      <c r="B41" s="70" t="s">
        <v>27</v>
      </c>
      <c r="C41" s="86">
        <v>44536</v>
      </c>
      <c r="D41" s="72" t="s">
        <v>77</v>
      </c>
      <c r="E41" s="107" t="s">
        <v>593</v>
      </c>
    </row>
    <row r="42" spans="1:5" ht="24" customHeight="1" x14ac:dyDescent="0.15">
      <c r="A42" s="242"/>
      <c r="B42" s="70" t="s">
        <v>47</v>
      </c>
      <c r="C42" s="105" t="s">
        <v>271</v>
      </c>
      <c r="D42" s="72" t="s">
        <v>48</v>
      </c>
      <c r="E42" s="75">
        <v>44545</v>
      </c>
    </row>
    <row r="43" spans="1:5" ht="24" customHeight="1" x14ac:dyDescent="0.15">
      <c r="A43" s="242"/>
      <c r="B43" s="70" t="s">
        <v>49</v>
      </c>
      <c r="C43" s="106" t="s">
        <v>123</v>
      </c>
      <c r="D43" s="72" t="s">
        <v>30</v>
      </c>
      <c r="E43" s="108" t="s">
        <v>309</v>
      </c>
    </row>
    <row r="44" spans="1:5" ht="24" customHeight="1" thickBot="1" x14ac:dyDescent="0.2">
      <c r="A44" s="243"/>
      <c r="B44" s="76" t="s">
        <v>50</v>
      </c>
      <c r="C44" s="85" t="s">
        <v>273</v>
      </c>
      <c r="D44" s="77" t="s">
        <v>51</v>
      </c>
      <c r="E44" s="109" t="s">
        <v>594</v>
      </c>
    </row>
    <row r="45" spans="1:5" ht="24" customHeight="1" thickTop="1" x14ac:dyDescent="0.15">
      <c r="A45" s="241" t="s">
        <v>669</v>
      </c>
      <c r="B45" s="69" t="s">
        <v>44</v>
      </c>
      <c r="C45" s="244" t="s">
        <v>491</v>
      </c>
      <c r="D45" s="245"/>
      <c r="E45" s="246"/>
    </row>
    <row r="46" spans="1:5" ht="24" customHeight="1" x14ac:dyDescent="0.15">
      <c r="A46" s="242"/>
      <c r="B46" s="70" t="s">
        <v>45</v>
      </c>
      <c r="C46" s="71">
        <v>4000000</v>
      </c>
      <c r="D46" s="72" t="s">
        <v>671</v>
      </c>
      <c r="E46" s="73" t="s">
        <v>595</v>
      </c>
    </row>
    <row r="47" spans="1:5" ht="24" customHeight="1" x14ac:dyDescent="0.15">
      <c r="A47" s="242"/>
      <c r="B47" s="70" t="s">
        <v>46</v>
      </c>
      <c r="C47" s="74">
        <v>0.95</v>
      </c>
      <c r="D47" s="72" t="s">
        <v>28</v>
      </c>
      <c r="E47" s="73">
        <v>3800000</v>
      </c>
    </row>
    <row r="48" spans="1:5" ht="24" customHeight="1" x14ac:dyDescent="0.15">
      <c r="A48" s="242"/>
      <c r="B48" s="70" t="s">
        <v>27</v>
      </c>
      <c r="C48" s="86">
        <v>44536</v>
      </c>
      <c r="D48" s="72" t="s">
        <v>77</v>
      </c>
      <c r="E48" s="107" t="s">
        <v>596</v>
      </c>
    </row>
    <row r="49" spans="1:5" ht="24" customHeight="1" x14ac:dyDescent="0.15">
      <c r="A49" s="242"/>
      <c r="B49" s="70" t="s">
        <v>47</v>
      </c>
      <c r="C49" s="105" t="s">
        <v>271</v>
      </c>
      <c r="D49" s="72" t="s">
        <v>48</v>
      </c>
      <c r="E49" s="75">
        <v>44547</v>
      </c>
    </row>
    <row r="50" spans="1:5" ht="24" customHeight="1" x14ac:dyDescent="0.15">
      <c r="A50" s="242"/>
      <c r="B50" s="70" t="s">
        <v>49</v>
      </c>
      <c r="C50" s="106" t="s">
        <v>124</v>
      </c>
      <c r="D50" s="72" t="s">
        <v>30</v>
      </c>
      <c r="E50" s="108" t="s">
        <v>530</v>
      </c>
    </row>
    <row r="51" spans="1:5" ht="24" customHeight="1" thickBot="1" x14ac:dyDescent="0.2">
      <c r="A51" s="243"/>
      <c r="B51" s="76" t="s">
        <v>50</v>
      </c>
      <c r="C51" s="85" t="s">
        <v>273</v>
      </c>
      <c r="D51" s="77" t="s">
        <v>51</v>
      </c>
      <c r="E51" s="109" t="s">
        <v>597</v>
      </c>
    </row>
    <row r="52" spans="1:5" ht="24" customHeight="1" thickTop="1" x14ac:dyDescent="0.15">
      <c r="A52" s="241" t="s">
        <v>669</v>
      </c>
      <c r="B52" s="69" t="s">
        <v>44</v>
      </c>
      <c r="C52" s="244" t="s">
        <v>492</v>
      </c>
      <c r="D52" s="245"/>
      <c r="E52" s="246"/>
    </row>
    <row r="53" spans="1:5" ht="24" customHeight="1" x14ac:dyDescent="0.15">
      <c r="A53" s="242"/>
      <c r="B53" s="70" t="s">
        <v>45</v>
      </c>
      <c r="C53" s="71">
        <v>28160000</v>
      </c>
      <c r="D53" s="72" t="s">
        <v>671</v>
      </c>
      <c r="E53" s="73" t="s">
        <v>324</v>
      </c>
    </row>
    <row r="54" spans="1:5" ht="24" customHeight="1" x14ac:dyDescent="0.15">
      <c r="A54" s="242"/>
      <c r="B54" s="70" t="s">
        <v>46</v>
      </c>
      <c r="C54" s="74">
        <v>0.98183593749999998</v>
      </c>
      <c r="D54" s="72" t="s">
        <v>28</v>
      </c>
      <c r="E54" s="73">
        <v>27648500</v>
      </c>
    </row>
    <row r="55" spans="1:5" ht="24" customHeight="1" x14ac:dyDescent="0.15">
      <c r="A55" s="242"/>
      <c r="B55" s="70" t="s">
        <v>27</v>
      </c>
      <c r="C55" s="86">
        <v>44536</v>
      </c>
      <c r="D55" s="72" t="s">
        <v>77</v>
      </c>
      <c r="E55" s="107" t="s">
        <v>598</v>
      </c>
    </row>
    <row r="56" spans="1:5" ht="24" customHeight="1" x14ac:dyDescent="0.15">
      <c r="A56" s="242"/>
      <c r="B56" s="70" t="s">
        <v>47</v>
      </c>
      <c r="C56" s="105" t="s">
        <v>348</v>
      </c>
      <c r="D56" s="72" t="s">
        <v>48</v>
      </c>
      <c r="E56" s="75">
        <v>44559</v>
      </c>
    </row>
    <row r="57" spans="1:5" ht="24" customHeight="1" x14ac:dyDescent="0.15">
      <c r="A57" s="242"/>
      <c r="B57" s="70" t="s">
        <v>49</v>
      </c>
      <c r="C57" s="106" t="s">
        <v>123</v>
      </c>
      <c r="D57" s="72" t="s">
        <v>30</v>
      </c>
      <c r="E57" s="108" t="s">
        <v>157</v>
      </c>
    </row>
    <row r="58" spans="1:5" ht="24" customHeight="1" thickBot="1" x14ac:dyDescent="0.2">
      <c r="A58" s="243"/>
      <c r="B58" s="76" t="s">
        <v>50</v>
      </c>
      <c r="C58" s="85" t="s">
        <v>352</v>
      </c>
      <c r="D58" s="77" t="s">
        <v>51</v>
      </c>
      <c r="E58" s="109" t="s">
        <v>349</v>
      </c>
    </row>
    <row r="59" spans="1:5" ht="24" customHeight="1" thickTop="1" x14ac:dyDescent="0.15">
      <c r="A59" s="241" t="s">
        <v>669</v>
      </c>
      <c r="B59" s="69" t="s">
        <v>44</v>
      </c>
      <c r="C59" s="244" t="s">
        <v>493</v>
      </c>
      <c r="D59" s="245"/>
      <c r="E59" s="246"/>
    </row>
    <row r="60" spans="1:5" ht="24" customHeight="1" x14ac:dyDescent="0.15">
      <c r="A60" s="242"/>
      <c r="B60" s="70" t="s">
        <v>45</v>
      </c>
      <c r="C60" s="71">
        <v>3000000</v>
      </c>
      <c r="D60" s="72" t="s">
        <v>671</v>
      </c>
      <c r="E60" s="73" t="s">
        <v>432</v>
      </c>
    </row>
    <row r="61" spans="1:5" ht="24" customHeight="1" x14ac:dyDescent="0.15">
      <c r="A61" s="242"/>
      <c r="B61" s="70" t="s">
        <v>46</v>
      </c>
      <c r="C61" s="74">
        <v>0.95</v>
      </c>
      <c r="D61" s="72" t="s">
        <v>28</v>
      </c>
      <c r="E61" s="73">
        <v>2850000</v>
      </c>
    </row>
    <row r="62" spans="1:5" ht="24" customHeight="1" x14ac:dyDescent="0.15">
      <c r="A62" s="242"/>
      <c r="B62" s="70" t="s">
        <v>27</v>
      </c>
      <c r="C62" s="86">
        <v>44536</v>
      </c>
      <c r="D62" s="72" t="s">
        <v>77</v>
      </c>
      <c r="E62" s="107" t="s">
        <v>599</v>
      </c>
    </row>
    <row r="63" spans="1:5" ht="24" customHeight="1" x14ac:dyDescent="0.15">
      <c r="A63" s="242"/>
      <c r="B63" s="70" t="s">
        <v>47</v>
      </c>
      <c r="C63" s="105" t="s">
        <v>271</v>
      </c>
      <c r="D63" s="72" t="s">
        <v>48</v>
      </c>
      <c r="E63" s="75">
        <v>44544</v>
      </c>
    </row>
    <row r="64" spans="1:5" ht="24" customHeight="1" x14ac:dyDescent="0.15">
      <c r="A64" s="242"/>
      <c r="B64" s="70" t="s">
        <v>49</v>
      </c>
      <c r="C64" s="106" t="s">
        <v>124</v>
      </c>
      <c r="D64" s="72" t="s">
        <v>30</v>
      </c>
      <c r="E64" s="108" t="s">
        <v>531</v>
      </c>
    </row>
    <row r="65" spans="1:5" ht="24" customHeight="1" thickBot="1" x14ac:dyDescent="0.2">
      <c r="A65" s="243"/>
      <c r="B65" s="76" t="s">
        <v>50</v>
      </c>
      <c r="C65" s="85" t="s">
        <v>273</v>
      </c>
      <c r="D65" s="77" t="s">
        <v>51</v>
      </c>
      <c r="E65" s="109" t="s">
        <v>600</v>
      </c>
    </row>
    <row r="66" spans="1:5" ht="24" customHeight="1" thickTop="1" x14ac:dyDescent="0.15">
      <c r="A66" s="241" t="s">
        <v>669</v>
      </c>
      <c r="B66" s="69" t="s">
        <v>44</v>
      </c>
      <c r="C66" s="244" t="s">
        <v>494</v>
      </c>
      <c r="D66" s="245"/>
      <c r="E66" s="246"/>
    </row>
    <row r="67" spans="1:5" ht="24" customHeight="1" x14ac:dyDescent="0.15">
      <c r="A67" s="242"/>
      <c r="B67" s="70" t="s">
        <v>45</v>
      </c>
      <c r="C67" s="71">
        <v>1580000</v>
      </c>
      <c r="D67" s="72" t="s">
        <v>671</v>
      </c>
      <c r="E67" s="73" t="s">
        <v>585</v>
      </c>
    </row>
    <row r="68" spans="1:5" ht="24" customHeight="1" x14ac:dyDescent="0.15">
      <c r="A68" s="242"/>
      <c r="B68" s="70" t="s">
        <v>46</v>
      </c>
      <c r="C68" s="74">
        <v>0.94683544303797473</v>
      </c>
      <c r="D68" s="72" t="s">
        <v>28</v>
      </c>
      <c r="E68" s="73">
        <v>1496000</v>
      </c>
    </row>
    <row r="69" spans="1:5" ht="24" customHeight="1" x14ac:dyDescent="0.15">
      <c r="A69" s="242"/>
      <c r="B69" s="70" t="s">
        <v>27</v>
      </c>
      <c r="C69" s="86">
        <v>44537</v>
      </c>
      <c r="D69" s="72" t="s">
        <v>77</v>
      </c>
      <c r="E69" s="107" t="s">
        <v>601</v>
      </c>
    </row>
    <row r="70" spans="1:5" ht="24" customHeight="1" x14ac:dyDescent="0.15">
      <c r="A70" s="242"/>
      <c r="B70" s="70" t="s">
        <v>47</v>
      </c>
      <c r="C70" s="105" t="s">
        <v>271</v>
      </c>
      <c r="D70" s="72" t="s">
        <v>48</v>
      </c>
      <c r="E70" s="75">
        <v>44541</v>
      </c>
    </row>
    <row r="71" spans="1:5" ht="24" customHeight="1" x14ac:dyDescent="0.15">
      <c r="A71" s="242"/>
      <c r="B71" s="70" t="s">
        <v>49</v>
      </c>
      <c r="C71" s="106" t="s">
        <v>124</v>
      </c>
      <c r="D71" s="72" t="s">
        <v>30</v>
      </c>
      <c r="E71" s="108" t="s">
        <v>532</v>
      </c>
    </row>
    <row r="72" spans="1:5" ht="24" customHeight="1" thickBot="1" x14ac:dyDescent="0.2">
      <c r="A72" s="243"/>
      <c r="B72" s="76" t="s">
        <v>50</v>
      </c>
      <c r="C72" s="85" t="s">
        <v>273</v>
      </c>
      <c r="D72" s="77" t="s">
        <v>51</v>
      </c>
      <c r="E72" s="109" t="s">
        <v>602</v>
      </c>
    </row>
    <row r="73" spans="1:5" ht="24" customHeight="1" thickTop="1" x14ac:dyDescent="0.15">
      <c r="A73" s="241" t="s">
        <v>669</v>
      </c>
      <c r="B73" s="69" t="s">
        <v>44</v>
      </c>
      <c r="C73" s="244" t="s">
        <v>495</v>
      </c>
      <c r="D73" s="245"/>
      <c r="E73" s="246"/>
    </row>
    <row r="74" spans="1:5" ht="24" customHeight="1" x14ac:dyDescent="0.15">
      <c r="A74" s="242"/>
      <c r="B74" s="70" t="s">
        <v>45</v>
      </c>
      <c r="C74" s="71">
        <v>18026946.4375</v>
      </c>
      <c r="D74" s="72" t="s">
        <v>671</v>
      </c>
      <c r="E74" s="73" t="s">
        <v>428</v>
      </c>
    </row>
    <row r="75" spans="1:5" ht="24" customHeight="1" x14ac:dyDescent="0.15">
      <c r="A75" s="242"/>
      <c r="B75" s="70" t="s">
        <v>46</v>
      </c>
      <c r="C75" s="74">
        <v>0.90755414716087024</v>
      </c>
      <c r="D75" s="72" t="s">
        <v>28</v>
      </c>
      <c r="E75" s="73">
        <v>16360430</v>
      </c>
    </row>
    <row r="76" spans="1:5" ht="24" customHeight="1" x14ac:dyDescent="0.15">
      <c r="A76" s="242"/>
      <c r="B76" s="70" t="s">
        <v>27</v>
      </c>
      <c r="C76" s="86">
        <v>44538</v>
      </c>
      <c r="D76" s="72" t="s">
        <v>77</v>
      </c>
      <c r="E76" s="107" t="s">
        <v>603</v>
      </c>
    </row>
    <row r="77" spans="1:5" ht="24" customHeight="1" x14ac:dyDescent="0.15">
      <c r="A77" s="242"/>
      <c r="B77" s="70" t="s">
        <v>47</v>
      </c>
      <c r="C77" s="105" t="s">
        <v>271</v>
      </c>
      <c r="D77" s="72" t="s">
        <v>48</v>
      </c>
      <c r="E77" s="75">
        <v>44561</v>
      </c>
    </row>
    <row r="78" spans="1:5" ht="24" customHeight="1" x14ac:dyDescent="0.15">
      <c r="A78" s="242"/>
      <c r="B78" s="70" t="s">
        <v>49</v>
      </c>
      <c r="C78" s="106" t="s">
        <v>124</v>
      </c>
      <c r="D78" s="72" t="s">
        <v>30</v>
      </c>
      <c r="E78" s="108" t="s">
        <v>533</v>
      </c>
    </row>
    <row r="79" spans="1:5" ht="24" customHeight="1" thickBot="1" x14ac:dyDescent="0.2">
      <c r="A79" s="243"/>
      <c r="B79" s="76" t="s">
        <v>50</v>
      </c>
      <c r="C79" s="85" t="s">
        <v>273</v>
      </c>
      <c r="D79" s="77" t="s">
        <v>51</v>
      </c>
      <c r="E79" s="109" t="s">
        <v>604</v>
      </c>
    </row>
    <row r="80" spans="1:5" ht="24" customHeight="1" thickTop="1" x14ac:dyDescent="0.15">
      <c r="A80" s="241" t="s">
        <v>669</v>
      </c>
      <c r="B80" s="69" t="s">
        <v>44</v>
      </c>
      <c r="C80" s="244" t="s">
        <v>496</v>
      </c>
      <c r="D80" s="245"/>
      <c r="E80" s="246"/>
    </row>
    <row r="81" spans="1:5" ht="24" customHeight="1" x14ac:dyDescent="0.15">
      <c r="A81" s="242"/>
      <c r="B81" s="70" t="s">
        <v>45</v>
      </c>
      <c r="C81" s="71">
        <v>2700000</v>
      </c>
      <c r="D81" s="72" t="s">
        <v>671</v>
      </c>
      <c r="E81" s="73" t="s">
        <v>431</v>
      </c>
    </row>
    <row r="82" spans="1:5" ht="24" customHeight="1" x14ac:dyDescent="0.15">
      <c r="A82" s="242"/>
      <c r="B82" s="70" t="s">
        <v>46</v>
      </c>
      <c r="C82" s="74">
        <v>0.95740740740740737</v>
      </c>
      <c r="D82" s="72" t="s">
        <v>28</v>
      </c>
      <c r="E82" s="73">
        <v>2585000</v>
      </c>
    </row>
    <row r="83" spans="1:5" ht="24" customHeight="1" x14ac:dyDescent="0.15">
      <c r="A83" s="242"/>
      <c r="B83" s="70" t="s">
        <v>27</v>
      </c>
      <c r="C83" s="86">
        <v>44539</v>
      </c>
      <c r="D83" s="72" t="s">
        <v>77</v>
      </c>
      <c r="E83" s="107" t="s">
        <v>605</v>
      </c>
    </row>
    <row r="84" spans="1:5" ht="24" customHeight="1" x14ac:dyDescent="0.15">
      <c r="A84" s="242"/>
      <c r="B84" s="70" t="s">
        <v>47</v>
      </c>
      <c r="C84" s="105" t="s">
        <v>271</v>
      </c>
      <c r="D84" s="72" t="s">
        <v>48</v>
      </c>
      <c r="E84" s="75">
        <v>44550</v>
      </c>
    </row>
    <row r="85" spans="1:5" ht="24" customHeight="1" x14ac:dyDescent="0.15">
      <c r="A85" s="242"/>
      <c r="B85" s="70" t="s">
        <v>49</v>
      </c>
      <c r="C85" s="106" t="s">
        <v>123</v>
      </c>
      <c r="D85" s="72" t="s">
        <v>30</v>
      </c>
      <c r="E85" s="108" t="s">
        <v>534</v>
      </c>
    </row>
    <row r="86" spans="1:5" ht="24" customHeight="1" thickBot="1" x14ac:dyDescent="0.2">
      <c r="A86" s="243"/>
      <c r="B86" s="76" t="s">
        <v>50</v>
      </c>
      <c r="C86" s="85" t="s">
        <v>273</v>
      </c>
      <c r="D86" s="77" t="s">
        <v>51</v>
      </c>
      <c r="E86" s="109" t="s">
        <v>606</v>
      </c>
    </row>
    <row r="87" spans="1:5" ht="24" customHeight="1" thickTop="1" x14ac:dyDescent="0.15">
      <c r="A87" s="241" t="s">
        <v>669</v>
      </c>
      <c r="B87" s="69" t="s">
        <v>44</v>
      </c>
      <c r="C87" s="244" t="s">
        <v>497</v>
      </c>
      <c r="D87" s="245"/>
      <c r="E87" s="246"/>
    </row>
    <row r="88" spans="1:5" ht="24" customHeight="1" x14ac:dyDescent="0.15">
      <c r="A88" s="242"/>
      <c r="B88" s="70" t="s">
        <v>45</v>
      </c>
      <c r="C88" s="71">
        <v>103341950</v>
      </c>
      <c r="D88" s="72" t="s">
        <v>671</v>
      </c>
      <c r="E88" s="73" t="s">
        <v>607</v>
      </c>
    </row>
    <row r="89" spans="1:5" ht="24" customHeight="1" x14ac:dyDescent="0.15">
      <c r="A89" s="242"/>
      <c r="B89" s="70" t="s">
        <v>46</v>
      </c>
      <c r="C89" s="74">
        <v>0.87759327165783108</v>
      </c>
      <c r="D89" s="72" t="s">
        <v>28</v>
      </c>
      <c r="E89" s="73">
        <v>90692200</v>
      </c>
    </row>
    <row r="90" spans="1:5" ht="24" customHeight="1" x14ac:dyDescent="0.15">
      <c r="A90" s="242"/>
      <c r="B90" s="70" t="s">
        <v>27</v>
      </c>
      <c r="C90" s="86">
        <v>44539</v>
      </c>
      <c r="D90" s="72" t="s">
        <v>77</v>
      </c>
      <c r="E90" s="107" t="s">
        <v>608</v>
      </c>
    </row>
    <row r="91" spans="1:5" ht="24" customHeight="1" x14ac:dyDescent="0.15">
      <c r="A91" s="242"/>
      <c r="B91" s="70" t="s">
        <v>47</v>
      </c>
      <c r="C91" s="105" t="s">
        <v>271</v>
      </c>
      <c r="D91" s="72" t="s">
        <v>48</v>
      </c>
      <c r="E91" s="75" t="s">
        <v>360</v>
      </c>
    </row>
    <row r="92" spans="1:5" ht="24" customHeight="1" x14ac:dyDescent="0.15">
      <c r="A92" s="242"/>
      <c r="B92" s="70" t="s">
        <v>49</v>
      </c>
      <c r="C92" s="106" t="s">
        <v>350</v>
      </c>
      <c r="D92" s="72" t="s">
        <v>30</v>
      </c>
      <c r="E92" s="108" t="s">
        <v>535</v>
      </c>
    </row>
    <row r="93" spans="1:5" ht="24" customHeight="1" thickBot="1" x14ac:dyDescent="0.2">
      <c r="A93" s="243"/>
      <c r="B93" s="76" t="s">
        <v>50</v>
      </c>
      <c r="C93" s="85" t="s">
        <v>609</v>
      </c>
      <c r="D93" s="77" t="s">
        <v>51</v>
      </c>
      <c r="E93" s="109" t="s">
        <v>610</v>
      </c>
    </row>
    <row r="94" spans="1:5" ht="24" customHeight="1" thickTop="1" x14ac:dyDescent="0.15">
      <c r="A94" s="241" t="s">
        <v>669</v>
      </c>
      <c r="B94" s="69" t="s">
        <v>44</v>
      </c>
      <c r="C94" s="244" t="s">
        <v>370</v>
      </c>
      <c r="D94" s="245"/>
      <c r="E94" s="246"/>
    </row>
    <row r="95" spans="1:5" ht="24" customHeight="1" x14ac:dyDescent="0.15">
      <c r="A95" s="242"/>
      <c r="B95" s="70" t="s">
        <v>45</v>
      </c>
      <c r="C95" s="71">
        <v>37978475</v>
      </c>
      <c r="D95" s="72" t="s">
        <v>671</v>
      </c>
      <c r="E95" s="73" t="s">
        <v>611</v>
      </c>
    </row>
    <row r="96" spans="1:5" ht="24" customHeight="1" x14ac:dyDescent="0.15">
      <c r="A96" s="242"/>
      <c r="B96" s="70" t="s">
        <v>46</v>
      </c>
      <c r="C96" s="74">
        <v>0.87745624330624128</v>
      </c>
      <c r="D96" s="72" t="s">
        <v>28</v>
      </c>
      <c r="E96" s="73">
        <v>33324450</v>
      </c>
    </row>
    <row r="97" spans="1:5" ht="24" customHeight="1" x14ac:dyDescent="0.15">
      <c r="A97" s="242"/>
      <c r="B97" s="70" t="s">
        <v>27</v>
      </c>
      <c r="C97" s="86">
        <v>44539</v>
      </c>
      <c r="D97" s="72" t="s">
        <v>77</v>
      </c>
      <c r="E97" s="107" t="s">
        <v>612</v>
      </c>
    </row>
    <row r="98" spans="1:5" ht="24" customHeight="1" x14ac:dyDescent="0.15">
      <c r="A98" s="242"/>
      <c r="B98" s="70" t="s">
        <v>47</v>
      </c>
      <c r="C98" s="105" t="s">
        <v>271</v>
      </c>
      <c r="D98" s="72" t="s">
        <v>48</v>
      </c>
      <c r="E98" s="75" t="s">
        <v>360</v>
      </c>
    </row>
    <row r="99" spans="1:5" ht="24" customHeight="1" x14ac:dyDescent="0.15">
      <c r="A99" s="242"/>
      <c r="B99" s="70" t="s">
        <v>49</v>
      </c>
      <c r="C99" s="106" t="s">
        <v>350</v>
      </c>
      <c r="D99" s="72" t="s">
        <v>30</v>
      </c>
      <c r="E99" s="108" t="s">
        <v>419</v>
      </c>
    </row>
    <row r="100" spans="1:5" ht="24" customHeight="1" thickBot="1" x14ac:dyDescent="0.2">
      <c r="A100" s="243"/>
      <c r="B100" s="76" t="s">
        <v>50</v>
      </c>
      <c r="C100" s="85" t="s">
        <v>609</v>
      </c>
      <c r="D100" s="77" t="s">
        <v>51</v>
      </c>
      <c r="E100" s="109" t="s">
        <v>613</v>
      </c>
    </row>
    <row r="101" spans="1:5" ht="24" customHeight="1" thickTop="1" x14ac:dyDescent="0.15">
      <c r="A101" s="241" t="s">
        <v>579</v>
      </c>
      <c r="B101" s="69" t="s">
        <v>44</v>
      </c>
      <c r="C101" s="244" t="s">
        <v>498</v>
      </c>
      <c r="D101" s="245"/>
      <c r="E101" s="246"/>
    </row>
    <row r="102" spans="1:5" ht="24" customHeight="1" x14ac:dyDescent="0.15">
      <c r="A102" s="242"/>
      <c r="B102" s="70" t="s">
        <v>45</v>
      </c>
      <c r="C102" s="71">
        <v>2656000</v>
      </c>
      <c r="D102" s="72" t="s">
        <v>671</v>
      </c>
      <c r="E102" s="73" t="s">
        <v>595</v>
      </c>
    </row>
    <row r="103" spans="1:5" ht="24" customHeight="1" x14ac:dyDescent="0.15">
      <c r="A103" s="242"/>
      <c r="B103" s="70" t="s">
        <v>46</v>
      </c>
      <c r="C103" s="74">
        <v>0.95143072289156627</v>
      </c>
      <c r="D103" s="72" t="s">
        <v>28</v>
      </c>
      <c r="E103" s="73">
        <v>2527000</v>
      </c>
    </row>
    <row r="104" spans="1:5" ht="24" customHeight="1" x14ac:dyDescent="0.15">
      <c r="A104" s="242"/>
      <c r="B104" s="70" t="s">
        <v>27</v>
      </c>
      <c r="C104" s="86">
        <v>44545</v>
      </c>
      <c r="D104" s="72" t="s">
        <v>77</v>
      </c>
      <c r="E104" s="107" t="s">
        <v>614</v>
      </c>
    </row>
    <row r="105" spans="1:5" ht="24" customHeight="1" x14ac:dyDescent="0.15">
      <c r="A105" s="242"/>
      <c r="B105" s="70" t="s">
        <v>47</v>
      </c>
      <c r="C105" s="105" t="s">
        <v>271</v>
      </c>
      <c r="D105" s="72" t="s">
        <v>48</v>
      </c>
      <c r="E105" s="75">
        <v>44546</v>
      </c>
    </row>
    <row r="106" spans="1:5" ht="24" customHeight="1" x14ac:dyDescent="0.15">
      <c r="A106" s="242"/>
      <c r="B106" s="70" t="s">
        <v>49</v>
      </c>
      <c r="C106" s="106" t="s">
        <v>124</v>
      </c>
      <c r="D106" s="72" t="s">
        <v>30</v>
      </c>
      <c r="E106" s="108" t="s">
        <v>311</v>
      </c>
    </row>
    <row r="107" spans="1:5" ht="24" customHeight="1" thickBot="1" x14ac:dyDescent="0.2">
      <c r="A107" s="243"/>
      <c r="B107" s="76" t="s">
        <v>50</v>
      </c>
      <c r="C107" s="85" t="s">
        <v>273</v>
      </c>
      <c r="D107" s="77" t="s">
        <v>51</v>
      </c>
      <c r="E107" s="109" t="s">
        <v>615</v>
      </c>
    </row>
    <row r="108" spans="1:5" ht="24" customHeight="1" thickTop="1" x14ac:dyDescent="0.15">
      <c r="A108" s="241" t="s">
        <v>669</v>
      </c>
      <c r="B108" s="69" t="s">
        <v>44</v>
      </c>
      <c r="C108" s="244" t="s">
        <v>499</v>
      </c>
      <c r="D108" s="245"/>
      <c r="E108" s="246"/>
    </row>
    <row r="109" spans="1:5" ht="24" customHeight="1" x14ac:dyDescent="0.15">
      <c r="A109" s="242"/>
      <c r="B109" s="70" t="s">
        <v>45</v>
      </c>
      <c r="C109" s="71">
        <v>3831300</v>
      </c>
      <c r="D109" s="72" t="s">
        <v>671</v>
      </c>
      <c r="E109" s="73" t="s">
        <v>616</v>
      </c>
    </row>
    <row r="110" spans="1:5" ht="24" customHeight="1" x14ac:dyDescent="0.15">
      <c r="A110" s="242"/>
      <c r="B110" s="70" t="s">
        <v>46</v>
      </c>
      <c r="C110" s="74">
        <v>0.92248062015503873</v>
      </c>
      <c r="D110" s="72" t="s">
        <v>28</v>
      </c>
      <c r="E110" s="73">
        <v>3534300</v>
      </c>
    </row>
    <row r="111" spans="1:5" ht="24" customHeight="1" x14ac:dyDescent="0.15">
      <c r="A111" s="242"/>
      <c r="B111" s="70" t="s">
        <v>27</v>
      </c>
      <c r="C111" s="86">
        <v>44545</v>
      </c>
      <c r="D111" s="72" t="s">
        <v>77</v>
      </c>
      <c r="E111" s="107" t="s">
        <v>617</v>
      </c>
    </row>
    <row r="112" spans="1:5" ht="24" customHeight="1" x14ac:dyDescent="0.15">
      <c r="A112" s="242"/>
      <c r="B112" s="70" t="s">
        <v>47</v>
      </c>
      <c r="C112" s="105" t="s">
        <v>271</v>
      </c>
      <c r="D112" s="72" t="s">
        <v>48</v>
      </c>
      <c r="E112" s="75">
        <v>44552</v>
      </c>
    </row>
    <row r="113" spans="1:5" ht="24" customHeight="1" x14ac:dyDescent="0.15">
      <c r="A113" s="242"/>
      <c r="B113" s="70" t="s">
        <v>49</v>
      </c>
      <c r="C113" s="106" t="s">
        <v>123</v>
      </c>
      <c r="D113" s="72" t="s">
        <v>30</v>
      </c>
      <c r="E113" s="108" t="s">
        <v>536</v>
      </c>
    </row>
    <row r="114" spans="1:5" ht="24" customHeight="1" thickBot="1" x14ac:dyDescent="0.2">
      <c r="A114" s="243"/>
      <c r="B114" s="76" t="s">
        <v>50</v>
      </c>
      <c r="C114" s="85" t="s">
        <v>273</v>
      </c>
      <c r="D114" s="77" t="s">
        <v>51</v>
      </c>
      <c r="E114" s="109" t="s">
        <v>618</v>
      </c>
    </row>
    <row r="115" spans="1:5" ht="24" customHeight="1" thickTop="1" x14ac:dyDescent="0.15">
      <c r="A115" s="241" t="s">
        <v>669</v>
      </c>
      <c r="B115" s="69" t="s">
        <v>44</v>
      </c>
      <c r="C115" s="244" t="s">
        <v>500</v>
      </c>
      <c r="D115" s="245"/>
      <c r="E115" s="246"/>
    </row>
    <row r="116" spans="1:5" ht="24" customHeight="1" x14ac:dyDescent="0.15">
      <c r="A116" s="242"/>
      <c r="B116" s="70" t="s">
        <v>45</v>
      </c>
      <c r="C116" s="71">
        <v>2354000</v>
      </c>
      <c r="D116" s="72" t="s">
        <v>671</v>
      </c>
      <c r="E116" s="73" t="s">
        <v>582</v>
      </c>
    </row>
    <row r="117" spans="1:5" ht="24" customHeight="1" x14ac:dyDescent="0.15">
      <c r="A117" s="242"/>
      <c r="B117" s="70" t="s">
        <v>46</v>
      </c>
      <c r="C117" s="74">
        <v>0.95794392523364491</v>
      </c>
      <c r="D117" s="72" t="s">
        <v>28</v>
      </c>
      <c r="E117" s="73">
        <v>2255000</v>
      </c>
    </row>
    <row r="118" spans="1:5" ht="24" customHeight="1" x14ac:dyDescent="0.15">
      <c r="A118" s="242"/>
      <c r="B118" s="70" t="s">
        <v>27</v>
      </c>
      <c r="C118" s="86">
        <v>44545</v>
      </c>
      <c r="D118" s="72" t="s">
        <v>77</v>
      </c>
      <c r="E118" s="107" t="s">
        <v>619</v>
      </c>
    </row>
    <row r="119" spans="1:5" ht="24" customHeight="1" x14ac:dyDescent="0.15">
      <c r="A119" s="242"/>
      <c r="B119" s="70" t="s">
        <v>47</v>
      </c>
      <c r="C119" s="105" t="s">
        <v>271</v>
      </c>
      <c r="D119" s="72" t="s">
        <v>48</v>
      </c>
      <c r="E119" s="75">
        <v>44560</v>
      </c>
    </row>
    <row r="120" spans="1:5" ht="24" customHeight="1" x14ac:dyDescent="0.15">
      <c r="A120" s="242"/>
      <c r="B120" s="70" t="s">
        <v>49</v>
      </c>
      <c r="C120" s="106" t="s">
        <v>123</v>
      </c>
      <c r="D120" s="72" t="s">
        <v>30</v>
      </c>
      <c r="E120" s="108" t="s">
        <v>171</v>
      </c>
    </row>
    <row r="121" spans="1:5" ht="24" customHeight="1" thickBot="1" x14ac:dyDescent="0.2">
      <c r="A121" s="243"/>
      <c r="B121" s="76" t="s">
        <v>50</v>
      </c>
      <c r="C121" s="85" t="s">
        <v>273</v>
      </c>
      <c r="D121" s="77" t="s">
        <v>51</v>
      </c>
      <c r="E121" s="109" t="s">
        <v>620</v>
      </c>
    </row>
    <row r="122" spans="1:5" ht="24" customHeight="1" thickTop="1" x14ac:dyDescent="0.15">
      <c r="A122" s="241" t="s">
        <v>669</v>
      </c>
      <c r="B122" s="69" t="s">
        <v>44</v>
      </c>
      <c r="C122" s="244" t="s">
        <v>501</v>
      </c>
      <c r="D122" s="245"/>
      <c r="E122" s="246"/>
    </row>
    <row r="123" spans="1:5" ht="24" customHeight="1" x14ac:dyDescent="0.15">
      <c r="A123" s="242"/>
      <c r="B123" s="70" t="s">
        <v>45</v>
      </c>
      <c r="C123" s="71">
        <v>1270000</v>
      </c>
      <c r="D123" s="72" t="s">
        <v>671</v>
      </c>
      <c r="E123" s="73" t="s">
        <v>621</v>
      </c>
    </row>
    <row r="124" spans="1:5" ht="24" customHeight="1" x14ac:dyDescent="0.15">
      <c r="A124" s="242"/>
      <c r="B124" s="70" t="s">
        <v>46</v>
      </c>
      <c r="C124" s="74">
        <v>0.94960629921259843</v>
      </c>
      <c r="D124" s="72" t="s">
        <v>28</v>
      </c>
      <c r="E124" s="73">
        <v>1206000</v>
      </c>
    </row>
    <row r="125" spans="1:5" ht="24" customHeight="1" x14ac:dyDescent="0.15">
      <c r="A125" s="242"/>
      <c r="B125" s="70" t="s">
        <v>27</v>
      </c>
      <c r="C125" s="86">
        <v>44551</v>
      </c>
      <c r="D125" s="72" t="s">
        <v>77</v>
      </c>
      <c r="E125" s="107" t="s">
        <v>622</v>
      </c>
    </row>
    <row r="126" spans="1:5" ht="24" customHeight="1" x14ac:dyDescent="0.15">
      <c r="A126" s="242"/>
      <c r="B126" s="70" t="s">
        <v>47</v>
      </c>
      <c r="C126" s="105" t="s">
        <v>271</v>
      </c>
      <c r="D126" s="72" t="s">
        <v>48</v>
      </c>
      <c r="E126" s="75">
        <v>44553</v>
      </c>
    </row>
    <row r="127" spans="1:5" ht="24" customHeight="1" x14ac:dyDescent="0.15">
      <c r="A127" s="242"/>
      <c r="B127" s="70" t="s">
        <v>49</v>
      </c>
      <c r="C127" s="106" t="s">
        <v>123</v>
      </c>
      <c r="D127" s="72" t="s">
        <v>30</v>
      </c>
      <c r="E127" s="108" t="s">
        <v>306</v>
      </c>
    </row>
    <row r="128" spans="1:5" ht="24" customHeight="1" thickBot="1" x14ac:dyDescent="0.2">
      <c r="A128" s="243"/>
      <c r="B128" s="76" t="s">
        <v>50</v>
      </c>
      <c r="C128" s="85" t="s">
        <v>273</v>
      </c>
      <c r="D128" s="77" t="s">
        <v>51</v>
      </c>
      <c r="E128" s="109" t="s">
        <v>623</v>
      </c>
    </row>
    <row r="129" spans="1:5" ht="24" customHeight="1" thickTop="1" x14ac:dyDescent="0.15">
      <c r="A129" s="241" t="s">
        <v>669</v>
      </c>
      <c r="B129" s="69" t="s">
        <v>44</v>
      </c>
      <c r="C129" s="244" t="s">
        <v>502</v>
      </c>
      <c r="D129" s="245"/>
      <c r="E129" s="246"/>
    </row>
    <row r="130" spans="1:5" ht="24" customHeight="1" x14ac:dyDescent="0.15">
      <c r="A130" s="242"/>
      <c r="B130" s="70" t="s">
        <v>45</v>
      </c>
      <c r="C130" s="71">
        <v>129671538.26086956</v>
      </c>
      <c r="D130" s="72" t="s">
        <v>671</v>
      </c>
      <c r="E130" s="73" t="s">
        <v>580</v>
      </c>
    </row>
    <row r="131" spans="1:5" ht="24" customHeight="1" x14ac:dyDescent="0.15">
      <c r="A131" s="242"/>
      <c r="B131" s="70" t="s">
        <v>46</v>
      </c>
      <c r="C131" s="74">
        <v>0.98146286923786008</v>
      </c>
      <c r="D131" s="72" t="s">
        <v>28</v>
      </c>
      <c r="E131" s="73">
        <v>127267800</v>
      </c>
    </row>
    <row r="132" spans="1:5" ht="24" customHeight="1" x14ac:dyDescent="0.15">
      <c r="A132" s="242"/>
      <c r="B132" s="70" t="s">
        <v>27</v>
      </c>
      <c r="C132" s="86">
        <v>44552</v>
      </c>
      <c r="D132" s="72" t="s">
        <v>77</v>
      </c>
      <c r="E132" s="107" t="s">
        <v>624</v>
      </c>
    </row>
    <row r="133" spans="1:5" ht="24" customHeight="1" x14ac:dyDescent="0.15">
      <c r="A133" s="242"/>
      <c r="B133" s="70" t="s">
        <v>47</v>
      </c>
      <c r="C133" s="105" t="s">
        <v>271</v>
      </c>
      <c r="D133" s="72" t="s">
        <v>48</v>
      </c>
      <c r="E133" s="75" t="s">
        <v>314</v>
      </c>
    </row>
    <row r="134" spans="1:5" ht="24" customHeight="1" x14ac:dyDescent="0.15">
      <c r="A134" s="242"/>
      <c r="B134" s="70" t="s">
        <v>49</v>
      </c>
      <c r="C134" s="106" t="s">
        <v>124</v>
      </c>
      <c r="D134" s="72" t="s">
        <v>30</v>
      </c>
      <c r="E134" s="108" t="s">
        <v>412</v>
      </c>
    </row>
    <row r="135" spans="1:5" ht="24" customHeight="1" thickBot="1" x14ac:dyDescent="0.2">
      <c r="A135" s="243"/>
      <c r="B135" s="76" t="s">
        <v>50</v>
      </c>
      <c r="C135" s="85" t="s">
        <v>625</v>
      </c>
      <c r="D135" s="77" t="s">
        <v>51</v>
      </c>
      <c r="E135" s="109" t="s">
        <v>425</v>
      </c>
    </row>
    <row r="136" spans="1:5" ht="24" customHeight="1" thickTop="1" x14ac:dyDescent="0.15">
      <c r="A136" s="241" t="s">
        <v>669</v>
      </c>
      <c r="B136" s="69" t="s">
        <v>44</v>
      </c>
      <c r="C136" s="244" t="s">
        <v>503</v>
      </c>
      <c r="D136" s="245"/>
      <c r="E136" s="246"/>
    </row>
    <row r="137" spans="1:5" ht="24" customHeight="1" x14ac:dyDescent="0.15">
      <c r="A137" s="242"/>
      <c r="B137" s="70" t="s">
        <v>45</v>
      </c>
      <c r="C137" s="71">
        <v>3600000</v>
      </c>
      <c r="D137" s="72" t="s">
        <v>671</v>
      </c>
      <c r="E137" s="73" t="s">
        <v>430</v>
      </c>
    </row>
    <row r="138" spans="1:5" ht="24" customHeight="1" x14ac:dyDescent="0.15">
      <c r="A138" s="242"/>
      <c r="B138" s="70" t="s">
        <v>46</v>
      </c>
      <c r="C138" s="74">
        <v>1</v>
      </c>
      <c r="D138" s="72" t="s">
        <v>28</v>
      </c>
      <c r="E138" s="73">
        <v>3600000</v>
      </c>
    </row>
    <row r="139" spans="1:5" ht="24" customHeight="1" x14ac:dyDescent="0.15">
      <c r="A139" s="242"/>
      <c r="B139" s="70" t="s">
        <v>27</v>
      </c>
      <c r="C139" s="86">
        <v>44552</v>
      </c>
      <c r="D139" s="72" t="s">
        <v>77</v>
      </c>
      <c r="E139" s="107" t="s">
        <v>624</v>
      </c>
    </row>
    <row r="140" spans="1:5" ht="24" customHeight="1" x14ac:dyDescent="0.15">
      <c r="A140" s="242"/>
      <c r="B140" s="70" t="s">
        <v>47</v>
      </c>
      <c r="C140" s="105" t="s">
        <v>271</v>
      </c>
      <c r="D140" s="72" t="s">
        <v>48</v>
      </c>
      <c r="E140" s="75" t="s">
        <v>545</v>
      </c>
    </row>
    <row r="141" spans="1:5" ht="24" customHeight="1" x14ac:dyDescent="0.15">
      <c r="A141" s="242"/>
      <c r="B141" s="70" t="s">
        <v>49</v>
      </c>
      <c r="C141" s="106" t="s">
        <v>124</v>
      </c>
      <c r="D141" s="72" t="s">
        <v>30</v>
      </c>
      <c r="E141" s="108" t="s">
        <v>116</v>
      </c>
    </row>
    <row r="142" spans="1:5" ht="24" customHeight="1" thickBot="1" x14ac:dyDescent="0.2">
      <c r="A142" s="243"/>
      <c r="B142" s="76" t="s">
        <v>50</v>
      </c>
      <c r="C142" s="85" t="s">
        <v>273</v>
      </c>
      <c r="D142" s="77" t="s">
        <v>51</v>
      </c>
      <c r="E142" s="109" t="s">
        <v>626</v>
      </c>
    </row>
    <row r="143" spans="1:5" ht="24" customHeight="1" thickTop="1" x14ac:dyDescent="0.15">
      <c r="A143" s="241" t="s">
        <v>669</v>
      </c>
      <c r="B143" s="69" t="s">
        <v>44</v>
      </c>
      <c r="C143" s="244" t="s">
        <v>504</v>
      </c>
      <c r="D143" s="245"/>
      <c r="E143" s="246"/>
    </row>
    <row r="144" spans="1:5" ht="24" customHeight="1" x14ac:dyDescent="0.15">
      <c r="A144" s="242"/>
      <c r="B144" s="70" t="s">
        <v>45</v>
      </c>
      <c r="C144" s="71">
        <v>3600000</v>
      </c>
      <c r="D144" s="72" t="s">
        <v>671</v>
      </c>
      <c r="E144" s="73" t="s">
        <v>627</v>
      </c>
    </row>
    <row r="145" spans="1:5" ht="24" customHeight="1" x14ac:dyDescent="0.15">
      <c r="A145" s="242"/>
      <c r="B145" s="70" t="s">
        <v>46</v>
      </c>
      <c r="C145" s="74">
        <v>1</v>
      </c>
      <c r="D145" s="72" t="s">
        <v>28</v>
      </c>
      <c r="E145" s="73">
        <v>3600000</v>
      </c>
    </row>
    <row r="146" spans="1:5" ht="24" customHeight="1" x14ac:dyDescent="0.15">
      <c r="A146" s="242"/>
      <c r="B146" s="70" t="s">
        <v>27</v>
      </c>
      <c r="C146" s="86">
        <v>44552</v>
      </c>
      <c r="D146" s="72" t="s">
        <v>77</v>
      </c>
      <c r="E146" s="107" t="s">
        <v>624</v>
      </c>
    </row>
    <row r="147" spans="1:5" ht="24" customHeight="1" x14ac:dyDescent="0.15">
      <c r="A147" s="242"/>
      <c r="B147" s="70" t="s">
        <v>47</v>
      </c>
      <c r="C147" s="105" t="s">
        <v>271</v>
      </c>
      <c r="D147" s="72" t="s">
        <v>48</v>
      </c>
      <c r="E147" s="75" t="s">
        <v>545</v>
      </c>
    </row>
    <row r="148" spans="1:5" ht="24" customHeight="1" x14ac:dyDescent="0.15">
      <c r="A148" s="242"/>
      <c r="B148" s="70" t="s">
        <v>49</v>
      </c>
      <c r="C148" s="106" t="s">
        <v>124</v>
      </c>
      <c r="D148" s="72" t="s">
        <v>30</v>
      </c>
      <c r="E148" s="108" t="s">
        <v>537</v>
      </c>
    </row>
    <row r="149" spans="1:5" ht="24" customHeight="1" thickBot="1" x14ac:dyDescent="0.2">
      <c r="A149" s="243"/>
      <c r="B149" s="76" t="s">
        <v>50</v>
      </c>
      <c r="C149" s="85" t="s">
        <v>273</v>
      </c>
      <c r="D149" s="77" t="s">
        <v>51</v>
      </c>
      <c r="E149" s="109" t="s">
        <v>628</v>
      </c>
    </row>
    <row r="150" spans="1:5" ht="24" customHeight="1" thickTop="1" x14ac:dyDescent="0.15">
      <c r="A150" s="241" t="s">
        <v>579</v>
      </c>
      <c r="B150" s="69" t="s">
        <v>44</v>
      </c>
      <c r="C150" s="244" t="s">
        <v>505</v>
      </c>
      <c r="D150" s="245"/>
      <c r="E150" s="246"/>
    </row>
    <row r="151" spans="1:5" ht="24" customHeight="1" x14ac:dyDescent="0.15">
      <c r="A151" s="242"/>
      <c r="B151" s="70" t="s">
        <v>45</v>
      </c>
      <c r="C151" s="71">
        <v>43735719</v>
      </c>
      <c r="D151" s="72" t="s">
        <v>671</v>
      </c>
      <c r="E151" s="73" t="s">
        <v>629</v>
      </c>
    </row>
    <row r="152" spans="1:5" ht="24" customHeight="1" x14ac:dyDescent="0.15">
      <c r="A152" s="242"/>
      <c r="B152" s="70" t="s">
        <v>46</v>
      </c>
      <c r="C152" s="74">
        <v>0.90399794273417566</v>
      </c>
      <c r="D152" s="72" t="s">
        <v>28</v>
      </c>
      <c r="E152" s="73">
        <v>39537000</v>
      </c>
    </row>
    <row r="153" spans="1:5" ht="24" customHeight="1" x14ac:dyDescent="0.15">
      <c r="A153" s="242"/>
      <c r="B153" s="70" t="s">
        <v>27</v>
      </c>
      <c r="C153" s="86">
        <v>44553</v>
      </c>
      <c r="D153" s="72" t="s">
        <v>77</v>
      </c>
      <c r="E153" s="107" t="s">
        <v>630</v>
      </c>
    </row>
    <row r="154" spans="1:5" ht="24" customHeight="1" x14ac:dyDescent="0.15">
      <c r="A154" s="242"/>
      <c r="B154" s="70" t="s">
        <v>47</v>
      </c>
      <c r="C154" s="105" t="s">
        <v>271</v>
      </c>
      <c r="D154" s="72" t="s">
        <v>48</v>
      </c>
      <c r="E154" s="75" t="s">
        <v>360</v>
      </c>
    </row>
    <row r="155" spans="1:5" ht="24" customHeight="1" x14ac:dyDescent="0.15">
      <c r="A155" s="242"/>
      <c r="B155" s="70" t="s">
        <v>49</v>
      </c>
      <c r="C155" s="106" t="s">
        <v>124</v>
      </c>
      <c r="D155" s="72" t="s">
        <v>30</v>
      </c>
      <c r="E155" s="108" t="s">
        <v>474</v>
      </c>
    </row>
    <row r="156" spans="1:5" ht="24" customHeight="1" thickBot="1" x14ac:dyDescent="0.2">
      <c r="A156" s="243"/>
      <c r="B156" s="76" t="s">
        <v>50</v>
      </c>
      <c r="C156" s="85" t="s">
        <v>631</v>
      </c>
      <c r="D156" s="77" t="s">
        <v>51</v>
      </c>
      <c r="E156" s="109" t="s">
        <v>632</v>
      </c>
    </row>
    <row r="157" spans="1:5" ht="24" customHeight="1" thickTop="1" x14ac:dyDescent="0.15">
      <c r="A157" s="241" t="s">
        <v>669</v>
      </c>
      <c r="B157" s="69" t="s">
        <v>44</v>
      </c>
      <c r="C157" s="244" t="s">
        <v>506</v>
      </c>
      <c r="D157" s="245"/>
      <c r="E157" s="246"/>
    </row>
    <row r="158" spans="1:5" ht="24" customHeight="1" x14ac:dyDescent="0.15">
      <c r="A158" s="242"/>
      <c r="B158" s="70" t="s">
        <v>45</v>
      </c>
      <c r="C158" s="71">
        <v>43597857</v>
      </c>
      <c r="D158" s="72" t="s">
        <v>671</v>
      </c>
      <c r="E158" s="73" t="s">
        <v>633</v>
      </c>
    </row>
    <row r="159" spans="1:5" ht="24" customHeight="1" x14ac:dyDescent="0.15">
      <c r="A159" s="242"/>
      <c r="B159" s="70" t="s">
        <v>46</v>
      </c>
      <c r="C159" s="74">
        <v>0.90685649985043992</v>
      </c>
      <c r="D159" s="72" t="s">
        <v>28</v>
      </c>
      <c r="E159" s="73">
        <v>39537000</v>
      </c>
    </row>
    <row r="160" spans="1:5" ht="24" customHeight="1" x14ac:dyDescent="0.15">
      <c r="A160" s="242"/>
      <c r="B160" s="70" t="s">
        <v>27</v>
      </c>
      <c r="C160" s="86">
        <v>44553</v>
      </c>
      <c r="D160" s="72" t="s">
        <v>77</v>
      </c>
      <c r="E160" s="107" t="s">
        <v>630</v>
      </c>
    </row>
    <row r="161" spans="1:5" ht="24" customHeight="1" x14ac:dyDescent="0.15">
      <c r="A161" s="242"/>
      <c r="B161" s="70" t="s">
        <v>47</v>
      </c>
      <c r="C161" s="105" t="s">
        <v>271</v>
      </c>
      <c r="D161" s="72" t="s">
        <v>48</v>
      </c>
      <c r="E161" s="75" t="s">
        <v>360</v>
      </c>
    </row>
    <row r="162" spans="1:5" ht="24" customHeight="1" x14ac:dyDescent="0.15">
      <c r="A162" s="242"/>
      <c r="B162" s="70" t="s">
        <v>49</v>
      </c>
      <c r="C162" s="106" t="s">
        <v>124</v>
      </c>
      <c r="D162" s="72" t="s">
        <v>30</v>
      </c>
      <c r="E162" s="108" t="s">
        <v>474</v>
      </c>
    </row>
    <row r="163" spans="1:5" ht="24" customHeight="1" thickBot="1" x14ac:dyDescent="0.2">
      <c r="A163" s="243"/>
      <c r="B163" s="76" t="s">
        <v>50</v>
      </c>
      <c r="C163" s="85" t="s">
        <v>631</v>
      </c>
      <c r="D163" s="77" t="s">
        <v>51</v>
      </c>
      <c r="E163" s="109" t="s">
        <v>632</v>
      </c>
    </row>
    <row r="164" spans="1:5" ht="24" customHeight="1" thickTop="1" x14ac:dyDescent="0.15">
      <c r="A164" s="241" t="s">
        <v>669</v>
      </c>
      <c r="B164" s="69" t="s">
        <v>44</v>
      </c>
      <c r="C164" s="244" t="s">
        <v>507</v>
      </c>
      <c r="D164" s="245"/>
      <c r="E164" s="246"/>
    </row>
    <row r="165" spans="1:5" ht="24" customHeight="1" x14ac:dyDescent="0.15">
      <c r="A165" s="242"/>
      <c r="B165" s="70" t="s">
        <v>45</v>
      </c>
      <c r="C165" s="71">
        <v>57512052</v>
      </c>
      <c r="D165" s="72" t="s">
        <v>671</v>
      </c>
      <c r="E165" s="73" t="s">
        <v>634</v>
      </c>
    </row>
    <row r="166" spans="1:5" ht="24" customHeight="1" x14ac:dyDescent="0.15">
      <c r="A166" s="242"/>
      <c r="B166" s="70" t="s">
        <v>46</v>
      </c>
      <c r="C166" s="74">
        <v>0.916607878988564</v>
      </c>
      <c r="D166" s="72" t="s">
        <v>28</v>
      </c>
      <c r="E166" s="73">
        <v>52716000</v>
      </c>
    </row>
    <row r="167" spans="1:5" ht="24" customHeight="1" x14ac:dyDescent="0.15">
      <c r="A167" s="242"/>
      <c r="B167" s="70" t="s">
        <v>27</v>
      </c>
      <c r="C167" s="86">
        <v>44553</v>
      </c>
      <c r="D167" s="72" t="s">
        <v>77</v>
      </c>
      <c r="E167" s="107" t="s">
        <v>630</v>
      </c>
    </row>
    <row r="168" spans="1:5" ht="24" customHeight="1" x14ac:dyDescent="0.15">
      <c r="A168" s="242"/>
      <c r="B168" s="70" t="s">
        <v>47</v>
      </c>
      <c r="C168" s="105" t="s">
        <v>271</v>
      </c>
      <c r="D168" s="72" t="s">
        <v>48</v>
      </c>
      <c r="E168" s="75" t="s">
        <v>360</v>
      </c>
    </row>
    <row r="169" spans="1:5" ht="24" customHeight="1" x14ac:dyDescent="0.15">
      <c r="A169" s="242"/>
      <c r="B169" s="70" t="s">
        <v>49</v>
      </c>
      <c r="C169" s="106" t="s">
        <v>124</v>
      </c>
      <c r="D169" s="72" t="s">
        <v>30</v>
      </c>
      <c r="E169" s="108" t="s">
        <v>474</v>
      </c>
    </row>
    <row r="170" spans="1:5" ht="24" customHeight="1" thickBot="1" x14ac:dyDescent="0.2">
      <c r="A170" s="243"/>
      <c r="B170" s="76" t="s">
        <v>50</v>
      </c>
      <c r="C170" s="85" t="s">
        <v>631</v>
      </c>
      <c r="D170" s="77" t="s">
        <v>51</v>
      </c>
      <c r="E170" s="109" t="s">
        <v>632</v>
      </c>
    </row>
    <row r="171" spans="1:5" ht="24" customHeight="1" thickTop="1" x14ac:dyDescent="0.15">
      <c r="A171" s="241" t="s">
        <v>669</v>
      </c>
      <c r="B171" s="69" t="s">
        <v>44</v>
      </c>
      <c r="C171" s="244" t="s">
        <v>508</v>
      </c>
      <c r="D171" s="245"/>
      <c r="E171" s="246"/>
    </row>
    <row r="172" spans="1:5" ht="24" customHeight="1" x14ac:dyDescent="0.15">
      <c r="A172" s="242"/>
      <c r="B172" s="70" t="s">
        <v>45</v>
      </c>
      <c r="C172" s="71">
        <v>57812800</v>
      </c>
      <c r="D172" s="72" t="s">
        <v>671</v>
      </c>
      <c r="E172" s="73" t="s">
        <v>635</v>
      </c>
    </row>
    <row r="173" spans="1:5" ht="24" customHeight="1" x14ac:dyDescent="0.15">
      <c r="A173" s="242"/>
      <c r="B173" s="70" t="s">
        <v>46</v>
      </c>
      <c r="C173" s="74">
        <v>0.90388287714831317</v>
      </c>
      <c r="D173" s="72" t="s">
        <v>28</v>
      </c>
      <c r="E173" s="73">
        <v>52256000</v>
      </c>
    </row>
    <row r="174" spans="1:5" ht="24" customHeight="1" x14ac:dyDescent="0.15">
      <c r="A174" s="242"/>
      <c r="B174" s="70" t="s">
        <v>27</v>
      </c>
      <c r="C174" s="86">
        <v>44553</v>
      </c>
      <c r="D174" s="72" t="s">
        <v>77</v>
      </c>
      <c r="E174" s="107" t="s">
        <v>630</v>
      </c>
    </row>
    <row r="175" spans="1:5" ht="24" customHeight="1" x14ac:dyDescent="0.15">
      <c r="A175" s="242"/>
      <c r="B175" s="70" t="s">
        <v>47</v>
      </c>
      <c r="C175" s="105" t="s">
        <v>271</v>
      </c>
      <c r="D175" s="72" t="s">
        <v>48</v>
      </c>
      <c r="E175" s="75" t="s">
        <v>360</v>
      </c>
    </row>
    <row r="176" spans="1:5" ht="24" customHeight="1" x14ac:dyDescent="0.15">
      <c r="A176" s="242"/>
      <c r="B176" s="70" t="s">
        <v>49</v>
      </c>
      <c r="C176" s="106" t="s">
        <v>124</v>
      </c>
      <c r="D176" s="72" t="s">
        <v>30</v>
      </c>
      <c r="E176" s="108" t="s">
        <v>475</v>
      </c>
    </row>
    <row r="177" spans="1:5" ht="24" customHeight="1" thickBot="1" x14ac:dyDescent="0.2">
      <c r="A177" s="243"/>
      <c r="B177" s="76" t="s">
        <v>50</v>
      </c>
      <c r="C177" s="85" t="s">
        <v>631</v>
      </c>
      <c r="D177" s="77" t="s">
        <v>51</v>
      </c>
      <c r="E177" s="109" t="s">
        <v>636</v>
      </c>
    </row>
    <row r="178" spans="1:5" ht="24" customHeight="1" thickTop="1" x14ac:dyDescent="0.15">
      <c r="A178" s="241" t="s">
        <v>669</v>
      </c>
      <c r="B178" s="69" t="s">
        <v>44</v>
      </c>
      <c r="C178" s="244" t="s">
        <v>509</v>
      </c>
      <c r="D178" s="245"/>
      <c r="E178" s="246"/>
    </row>
    <row r="179" spans="1:5" ht="24" customHeight="1" x14ac:dyDescent="0.15">
      <c r="A179" s="242"/>
      <c r="B179" s="70" t="s">
        <v>45</v>
      </c>
      <c r="C179" s="71">
        <v>57840124</v>
      </c>
      <c r="D179" s="72" t="s">
        <v>671</v>
      </c>
      <c r="E179" s="73" t="s">
        <v>637</v>
      </c>
    </row>
    <row r="180" spans="1:5" ht="24" customHeight="1" x14ac:dyDescent="0.15">
      <c r="A180" s="242"/>
      <c r="B180" s="70" t="s">
        <v>46</v>
      </c>
      <c r="C180" s="74">
        <v>0.91140883446238807</v>
      </c>
      <c r="D180" s="72" t="s">
        <v>28</v>
      </c>
      <c r="E180" s="73">
        <v>52716000</v>
      </c>
    </row>
    <row r="181" spans="1:5" ht="24" customHeight="1" x14ac:dyDescent="0.15">
      <c r="A181" s="242"/>
      <c r="B181" s="70" t="s">
        <v>27</v>
      </c>
      <c r="C181" s="86">
        <v>44553</v>
      </c>
      <c r="D181" s="72" t="s">
        <v>77</v>
      </c>
      <c r="E181" s="107" t="s">
        <v>630</v>
      </c>
    </row>
    <row r="182" spans="1:5" ht="24" customHeight="1" x14ac:dyDescent="0.15">
      <c r="A182" s="242"/>
      <c r="B182" s="70" t="s">
        <v>47</v>
      </c>
      <c r="C182" s="105" t="s">
        <v>271</v>
      </c>
      <c r="D182" s="72" t="s">
        <v>48</v>
      </c>
      <c r="E182" s="75" t="s">
        <v>360</v>
      </c>
    </row>
    <row r="183" spans="1:5" ht="24" customHeight="1" x14ac:dyDescent="0.15">
      <c r="A183" s="242"/>
      <c r="B183" s="70" t="s">
        <v>49</v>
      </c>
      <c r="C183" s="106" t="s">
        <v>124</v>
      </c>
      <c r="D183" s="72" t="s">
        <v>30</v>
      </c>
      <c r="E183" s="108" t="s">
        <v>474</v>
      </c>
    </row>
    <row r="184" spans="1:5" ht="24" customHeight="1" thickBot="1" x14ac:dyDescent="0.2">
      <c r="A184" s="243"/>
      <c r="B184" s="76" t="s">
        <v>50</v>
      </c>
      <c r="C184" s="85" t="s">
        <v>631</v>
      </c>
      <c r="D184" s="77" t="s">
        <v>51</v>
      </c>
      <c r="E184" s="109" t="s">
        <v>632</v>
      </c>
    </row>
    <row r="185" spans="1:5" ht="24" customHeight="1" thickTop="1" x14ac:dyDescent="0.15">
      <c r="A185" s="241" t="s">
        <v>669</v>
      </c>
      <c r="B185" s="69" t="s">
        <v>44</v>
      </c>
      <c r="C185" s="244" t="s">
        <v>510</v>
      </c>
      <c r="D185" s="245"/>
      <c r="E185" s="246"/>
    </row>
    <row r="186" spans="1:5" ht="24" customHeight="1" x14ac:dyDescent="0.15">
      <c r="A186" s="242"/>
      <c r="B186" s="70" t="s">
        <v>45</v>
      </c>
      <c r="C186" s="71">
        <v>86869896</v>
      </c>
      <c r="D186" s="72" t="s">
        <v>671</v>
      </c>
      <c r="E186" s="73" t="s">
        <v>638</v>
      </c>
    </row>
    <row r="187" spans="1:5" ht="24" customHeight="1" x14ac:dyDescent="0.15">
      <c r="A187" s="242"/>
      <c r="B187" s="70" t="s">
        <v>46</v>
      </c>
      <c r="C187" s="74">
        <v>0.90231488247666369</v>
      </c>
      <c r="D187" s="72" t="s">
        <v>28</v>
      </c>
      <c r="E187" s="73">
        <v>78384000</v>
      </c>
    </row>
    <row r="188" spans="1:5" ht="24" customHeight="1" x14ac:dyDescent="0.15">
      <c r="A188" s="242"/>
      <c r="B188" s="70" t="s">
        <v>27</v>
      </c>
      <c r="C188" s="86">
        <v>44553</v>
      </c>
      <c r="D188" s="72" t="s">
        <v>77</v>
      </c>
      <c r="E188" s="107" t="s">
        <v>630</v>
      </c>
    </row>
    <row r="189" spans="1:5" ht="24" customHeight="1" x14ac:dyDescent="0.15">
      <c r="A189" s="242"/>
      <c r="B189" s="70" t="s">
        <v>47</v>
      </c>
      <c r="C189" s="105" t="s">
        <v>271</v>
      </c>
      <c r="D189" s="72" t="s">
        <v>48</v>
      </c>
      <c r="E189" s="75" t="s">
        <v>360</v>
      </c>
    </row>
    <row r="190" spans="1:5" ht="24" customHeight="1" x14ac:dyDescent="0.15">
      <c r="A190" s="242"/>
      <c r="B190" s="70" t="s">
        <v>49</v>
      </c>
      <c r="C190" s="106" t="s">
        <v>124</v>
      </c>
      <c r="D190" s="72" t="s">
        <v>30</v>
      </c>
      <c r="E190" s="108" t="s">
        <v>475</v>
      </c>
    </row>
    <row r="191" spans="1:5" ht="24" customHeight="1" thickBot="1" x14ac:dyDescent="0.2">
      <c r="A191" s="243"/>
      <c r="B191" s="76" t="s">
        <v>50</v>
      </c>
      <c r="C191" s="85" t="s">
        <v>631</v>
      </c>
      <c r="D191" s="77" t="s">
        <v>51</v>
      </c>
      <c r="E191" s="109" t="s">
        <v>636</v>
      </c>
    </row>
    <row r="192" spans="1:5" ht="24" customHeight="1" thickTop="1" x14ac:dyDescent="0.15">
      <c r="A192" s="241" t="s">
        <v>672</v>
      </c>
      <c r="B192" s="69" t="s">
        <v>44</v>
      </c>
      <c r="C192" s="244" t="s">
        <v>511</v>
      </c>
      <c r="D192" s="245"/>
      <c r="E192" s="246"/>
    </row>
    <row r="193" spans="1:5" ht="24" customHeight="1" x14ac:dyDescent="0.15">
      <c r="A193" s="242"/>
      <c r="B193" s="70" t="s">
        <v>45</v>
      </c>
      <c r="C193" s="71">
        <v>115820088</v>
      </c>
      <c r="D193" s="72" t="s">
        <v>671</v>
      </c>
      <c r="E193" s="73" t="s">
        <v>639</v>
      </c>
    </row>
    <row r="194" spans="1:5" ht="24" customHeight="1" x14ac:dyDescent="0.15">
      <c r="A194" s="242"/>
      <c r="B194" s="70" t="s">
        <v>46</v>
      </c>
      <c r="C194" s="74">
        <v>0.91348575041662894</v>
      </c>
      <c r="D194" s="72" t="s">
        <v>28</v>
      </c>
      <c r="E194" s="73">
        <v>105800000</v>
      </c>
    </row>
    <row r="195" spans="1:5" ht="24" customHeight="1" x14ac:dyDescent="0.15">
      <c r="A195" s="242"/>
      <c r="B195" s="70" t="s">
        <v>27</v>
      </c>
      <c r="C195" s="86">
        <v>44553</v>
      </c>
      <c r="D195" s="72" t="s">
        <v>77</v>
      </c>
      <c r="E195" s="107" t="s">
        <v>630</v>
      </c>
    </row>
    <row r="196" spans="1:5" ht="24" customHeight="1" x14ac:dyDescent="0.15">
      <c r="A196" s="242"/>
      <c r="B196" s="70" t="s">
        <v>47</v>
      </c>
      <c r="C196" s="105" t="s">
        <v>271</v>
      </c>
      <c r="D196" s="72" t="s">
        <v>48</v>
      </c>
      <c r="E196" s="75" t="s">
        <v>360</v>
      </c>
    </row>
    <row r="197" spans="1:5" ht="24" customHeight="1" x14ac:dyDescent="0.15">
      <c r="A197" s="242"/>
      <c r="B197" s="70" t="s">
        <v>49</v>
      </c>
      <c r="C197" s="106" t="s">
        <v>124</v>
      </c>
      <c r="D197" s="72" t="s">
        <v>30</v>
      </c>
      <c r="E197" s="108" t="s">
        <v>538</v>
      </c>
    </row>
    <row r="198" spans="1:5" ht="24" customHeight="1" thickBot="1" x14ac:dyDescent="0.2">
      <c r="A198" s="243"/>
      <c r="B198" s="76" t="s">
        <v>50</v>
      </c>
      <c r="C198" s="85" t="s">
        <v>640</v>
      </c>
      <c r="D198" s="77" t="s">
        <v>51</v>
      </c>
      <c r="E198" s="109" t="s">
        <v>641</v>
      </c>
    </row>
    <row r="199" spans="1:5" ht="24" customHeight="1" thickTop="1" x14ac:dyDescent="0.15">
      <c r="A199" s="241" t="s">
        <v>669</v>
      </c>
      <c r="B199" s="69" t="s">
        <v>44</v>
      </c>
      <c r="C199" s="244" t="s">
        <v>512</v>
      </c>
      <c r="D199" s="245"/>
      <c r="E199" s="246"/>
    </row>
    <row r="200" spans="1:5" ht="24" customHeight="1" x14ac:dyDescent="0.15">
      <c r="A200" s="242"/>
      <c r="B200" s="70" t="s">
        <v>45</v>
      </c>
      <c r="C200" s="71">
        <v>52798844</v>
      </c>
      <c r="D200" s="72" t="s">
        <v>671</v>
      </c>
      <c r="E200" s="73" t="s">
        <v>642</v>
      </c>
    </row>
    <row r="201" spans="1:5" ht="24" customHeight="1" x14ac:dyDescent="0.15">
      <c r="A201" s="242"/>
      <c r="B201" s="70" t="s">
        <v>46</v>
      </c>
      <c r="C201" s="74">
        <v>0.99433995183682433</v>
      </c>
      <c r="D201" s="72" t="s">
        <v>28</v>
      </c>
      <c r="E201" s="73">
        <v>52500000</v>
      </c>
    </row>
    <row r="202" spans="1:5" ht="24" customHeight="1" x14ac:dyDescent="0.15">
      <c r="A202" s="242"/>
      <c r="B202" s="70" t="s">
        <v>27</v>
      </c>
      <c r="C202" s="86">
        <v>44553</v>
      </c>
      <c r="D202" s="72" t="s">
        <v>77</v>
      </c>
      <c r="E202" s="107" t="s">
        <v>630</v>
      </c>
    </row>
    <row r="203" spans="1:5" ht="24" customHeight="1" x14ac:dyDescent="0.15">
      <c r="A203" s="242"/>
      <c r="B203" s="70" t="s">
        <v>47</v>
      </c>
      <c r="C203" s="105" t="s">
        <v>271</v>
      </c>
      <c r="D203" s="72" t="s">
        <v>48</v>
      </c>
      <c r="E203" s="75" t="s">
        <v>360</v>
      </c>
    </row>
    <row r="204" spans="1:5" ht="24" customHeight="1" x14ac:dyDescent="0.15">
      <c r="A204" s="242"/>
      <c r="B204" s="70" t="s">
        <v>49</v>
      </c>
      <c r="C204" s="106" t="s">
        <v>124</v>
      </c>
      <c r="D204" s="72" t="s">
        <v>30</v>
      </c>
      <c r="E204" s="108" t="s">
        <v>539</v>
      </c>
    </row>
    <row r="205" spans="1:5" ht="24" customHeight="1" thickBot="1" x14ac:dyDescent="0.2">
      <c r="A205" s="243"/>
      <c r="B205" s="76" t="s">
        <v>50</v>
      </c>
      <c r="C205" s="85" t="s">
        <v>643</v>
      </c>
      <c r="D205" s="77" t="s">
        <v>51</v>
      </c>
      <c r="E205" s="109" t="s">
        <v>644</v>
      </c>
    </row>
    <row r="206" spans="1:5" ht="24" customHeight="1" thickTop="1" x14ac:dyDescent="0.15">
      <c r="A206" s="241" t="s">
        <v>669</v>
      </c>
      <c r="B206" s="69" t="s">
        <v>44</v>
      </c>
      <c r="C206" s="244" t="s">
        <v>513</v>
      </c>
      <c r="D206" s="245"/>
      <c r="E206" s="246"/>
    </row>
    <row r="207" spans="1:5" ht="24" customHeight="1" x14ac:dyDescent="0.15">
      <c r="A207" s="242"/>
      <c r="B207" s="70" t="s">
        <v>45</v>
      </c>
      <c r="C207" s="71">
        <v>7332000</v>
      </c>
      <c r="D207" s="72" t="s">
        <v>671</v>
      </c>
      <c r="E207" s="73" t="s">
        <v>324</v>
      </c>
    </row>
    <row r="208" spans="1:5" ht="24" customHeight="1" x14ac:dyDescent="0.15">
      <c r="A208" s="242"/>
      <c r="B208" s="70" t="s">
        <v>46</v>
      </c>
      <c r="C208" s="74">
        <v>0.9685761047463175</v>
      </c>
      <c r="D208" s="72" t="s">
        <v>28</v>
      </c>
      <c r="E208" s="73">
        <v>7101600</v>
      </c>
    </row>
    <row r="209" spans="1:5" ht="24" customHeight="1" x14ac:dyDescent="0.15">
      <c r="A209" s="242"/>
      <c r="B209" s="70" t="s">
        <v>27</v>
      </c>
      <c r="C209" s="86">
        <v>44553</v>
      </c>
      <c r="D209" s="72" t="s">
        <v>77</v>
      </c>
      <c r="E209" s="107" t="s">
        <v>624</v>
      </c>
    </row>
    <row r="210" spans="1:5" ht="24" customHeight="1" x14ac:dyDescent="0.15">
      <c r="A210" s="242"/>
      <c r="B210" s="70" t="s">
        <v>47</v>
      </c>
      <c r="C210" s="105" t="s">
        <v>271</v>
      </c>
      <c r="D210" s="72" t="s">
        <v>48</v>
      </c>
      <c r="E210" s="75" t="s">
        <v>545</v>
      </c>
    </row>
    <row r="211" spans="1:5" ht="24" customHeight="1" x14ac:dyDescent="0.15">
      <c r="A211" s="242"/>
      <c r="B211" s="70" t="s">
        <v>49</v>
      </c>
      <c r="C211" s="106" t="s">
        <v>124</v>
      </c>
      <c r="D211" s="72" t="s">
        <v>30</v>
      </c>
      <c r="E211" s="108" t="s">
        <v>103</v>
      </c>
    </row>
    <row r="212" spans="1:5" ht="24" customHeight="1" thickBot="1" x14ac:dyDescent="0.2">
      <c r="A212" s="243"/>
      <c r="B212" s="76" t="s">
        <v>50</v>
      </c>
      <c r="C212" s="85" t="s">
        <v>625</v>
      </c>
      <c r="D212" s="77" t="s">
        <v>51</v>
      </c>
      <c r="E212" s="109" t="s">
        <v>645</v>
      </c>
    </row>
    <row r="213" spans="1:5" ht="24" customHeight="1" thickTop="1" x14ac:dyDescent="0.15">
      <c r="A213" s="241" t="s">
        <v>669</v>
      </c>
      <c r="B213" s="69" t="s">
        <v>44</v>
      </c>
      <c r="C213" s="244" t="s">
        <v>514</v>
      </c>
      <c r="D213" s="245"/>
      <c r="E213" s="246"/>
    </row>
    <row r="214" spans="1:5" ht="24" customHeight="1" x14ac:dyDescent="0.15">
      <c r="A214" s="242"/>
      <c r="B214" s="70" t="s">
        <v>45</v>
      </c>
      <c r="C214" s="71">
        <v>3020400</v>
      </c>
      <c r="D214" s="72" t="s">
        <v>670</v>
      </c>
      <c r="E214" s="73" t="s">
        <v>324</v>
      </c>
    </row>
    <row r="215" spans="1:5" ht="24" customHeight="1" x14ac:dyDescent="0.15">
      <c r="A215" s="242"/>
      <c r="B215" s="70" t="s">
        <v>46</v>
      </c>
      <c r="C215" s="74">
        <v>1</v>
      </c>
      <c r="D215" s="72" t="s">
        <v>28</v>
      </c>
      <c r="E215" s="73">
        <v>3020400</v>
      </c>
    </row>
    <row r="216" spans="1:5" ht="24" customHeight="1" x14ac:dyDescent="0.15">
      <c r="A216" s="242"/>
      <c r="B216" s="70" t="s">
        <v>27</v>
      </c>
      <c r="C216" s="86">
        <v>44553</v>
      </c>
      <c r="D216" s="72" t="s">
        <v>77</v>
      </c>
      <c r="E216" s="107" t="s">
        <v>624</v>
      </c>
    </row>
    <row r="217" spans="1:5" ht="24" customHeight="1" x14ac:dyDescent="0.15">
      <c r="A217" s="242"/>
      <c r="B217" s="70" t="s">
        <v>47</v>
      </c>
      <c r="C217" s="105" t="s">
        <v>271</v>
      </c>
      <c r="D217" s="72" t="s">
        <v>48</v>
      </c>
      <c r="E217" s="75" t="s">
        <v>545</v>
      </c>
    </row>
    <row r="218" spans="1:5" ht="24" customHeight="1" x14ac:dyDescent="0.15">
      <c r="A218" s="242"/>
      <c r="B218" s="70" t="s">
        <v>49</v>
      </c>
      <c r="C218" s="106" t="s">
        <v>124</v>
      </c>
      <c r="D218" s="72" t="s">
        <v>30</v>
      </c>
      <c r="E218" s="108" t="s">
        <v>103</v>
      </c>
    </row>
    <row r="219" spans="1:5" ht="24" customHeight="1" thickBot="1" x14ac:dyDescent="0.2">
      <c r="A219" s="243"/>
      <c r="B219" s="76" t="s">
        <v>50</v>
      </c>
      <c r="C219" s="85" t="s">
        <v>625</v>
      </c>
      <c r="D219" s="77" t="s">
        <v>51</v>
      </c>
      <c r="E219" s="109" t="s">
        <v>645</v>
      </c>
    </row>
    <row r="220" spans="1:5" ht="24" customHeight="1" thickTop="1" x14ac:dyDescent="0.15">
      <c r="A220" s="241" t="s">
        <v>669</v>
      </c>
      <c r="B220" s="69" t="s">
        <v>44</v>
      </c>
      <c r="C220" s="244" t="s">
        <v>515</v>
      </c>
      <c r="D220" s="245"/>
      <c r="E220" s="246"/>
    </row>
    <row r="221" spans="1:5" ht="24" customHeight="1" x14ac:dyDescent="0.15">
      <c r="A221" s="242"/>
      <c r="B221" s="70" t="s">
        <v>45</v>
      </c>
      <c r="C221" s="71">
        <v>7320000</v>
      </c>
      <c r="D221" s="72" t="s">
        <v>671</v>
      </c>
      <c r="E221" s="73" t="s">
        <v>324</v>
      </c>
    </row>
    <row r="222" spans="1:5" ht="24" customHeight="1" x14ac:dyDescent="0.15">
      <c r="A222" s="242"/>
      <c r="B222" s="70" t="s">
        <v>46</v>
      </c>
      <c r="C222" s="74">
        <v>0.95</v>
      </c>
      <c r="D222" s="72" t="s">
        <v>28</v>
      </c>
      <c r="E222" s="73">
        <v>6954000</v>
      </c>
    </row>
    <row r="223" spans="1:5" ht="24" customHeight="1" x14ac:dyDescent="0.15">
      <c r="A223" s="242"/>
      <c r="B223" s="70" t="s">
        <v>27</v>
      </c>
      <c r="C223" s="86">
        <v>44553</v>
      </c>
      <c r="D223" s="72" t="s">
        <v>77</v>
      </c>
      <c r="E223" s="107" t="s">
        <v>624</v>
      </c>
    </row>
    <row r="224" spans="1:5" ht="24" customHeight="1" x14ac:dyDescent="0.15">
      <c r="A224" s="242"/>
      <c r="B224" s="70" t="s">
        <v>47</v>
      </c>
      <c r="C224" s="105" t="s">
        <v>271</v>
      </c>
      <c r="D224" s="72" t="s">
        <v>48</v>
      </c>
      <c r="E224" s="75" t="s">
        <v>545</v>
      </c>
    </row>
    <row r="225" spans="1:5" ht="24" customHeight="1" x14ac:dyDescent="0.15">
      <c r="A225" s="242"/>
      <c r="B225" s="70" t="s">
        <v>49</v>
      </c>
      <c r="C225" s="106" t="s">
        <v>124</v>
      </c>
      <c r="D225" s="72" t="s">
        <v>30</v>
      </c>
      <c r="E225" s="108" t="s">
        <v>103</v>
      </c>
    </row>
    <row r="226" spans="1:5" ht="24" customHeight="1" thickBot="1" x14ac:dyDescent="0.2">
      <c r="A226" s="243"/>
      <c r="B226" s="76" t="s">
        <v>50</v>
      </c>
      <c r="C226" s="85" t="s">
        <v>625</v>
      </c>
      <c r="D226" s="77" t="s">
        <v>51</v>
      </c>
      <c r="E226" s="109" t="s">
        <v>645</v>
      </c>
    </row>
    <row r="227" spans="1:5" ht="24" customHeight="1" thickTop="1" x14ac:dyDescent="0.15">
      <c r="A227" s="241" t="s">
        <v>669</v>
      </c>
      <c r="B227" s="69" t="s">
        <v>44</v>
      </c>
      <c r="C227" s="244" t="s">
        <v>516</v>
      </c>
      <c r="D227" s="245"/>
      <c r="E227" s="246"/>
    </row>
    <row r="228" spans="1:5" ht="24" customHeight="1" x14ac:dyDescent="0.15">
      <c r="A228" s="242"/>
      <c r="B228" s="70" t="s">
        <v>45</v>
      </c>
      <c r="C228" s="71">
        <v>2880000</v>
      </c>
      <c r="D228" s="72" t="s">
        <v>671</v>
      </c>
      <c r="E228" s="73" t="s">
        <v>324</v>
      </c>
    </row>
    <row r="229" spans="1:5" ht="24" customHeight="1" x14ac:dyDescent="0.15">
      <c r="A229" s="242"/>
      <c r="B229" s="70" t="s">
        <v>46</v>
      </c>
      <c r="C229" s="74">
        <v>0.94416666666666671</v>
      </c>
      <c r="D229" s="72" t="s">
        <v>28</v>
      </c>
      <c r="E229" s="73">
        <v>2719200</v>
      </c>
    </row>
    <row r="230" spans="1:5" ht="24" customHeight="1" x14ac:dyDescent="0.15">
      <c r="A230" s="242"/>
      <c r="B230" s="70" t="s">
        <v>27</v>
      </c>
      <c r="C230" s="86">
        <v>44553</v>
      </c>
      <c r="D230" s="72" t="s">
        <v>77</v>
      </c>
      <c r="E230" s="107" t="s">
        <v>624</v>
      </c>
    </row>
    <row r="231" spans="1:5" ht="24" customHeight="1" x14ac:dyDescent="0.15">
      <c r="A231" s="242"/>
      <c r="B231" s="70" t="s">
        <v>47</v>
      </c>
      <c r="C231" s="105" t="s">
        <v>271</v>
      </c>
      <c r="D231" s="72" t="s">
        <v>48</v>
      </c>
      <c r="E231" s="75" t="s">
        <v>545</v>
      </c>
    </row>
    <row r="232" spans="1:5" ht="24" customHeight="1" x14ac:dyDescent="0.15">
      <c r="A232" s="242"/>
      <c r="B232" s="70" t="s">
        <v>49</v>
      </c>
      <c r="C232" s="106" t="s">
        <v>124</v>
      </c>
      <c r="D232" s="72" t="s">
        <v>30</v>
      </c>
      <c r="E232" s="108" t="s">
        <v>103</v>
      </c>
    </row>
    <row r="233" spans="1:5" ht="24" customHeight="1" thickBot="1" x14ac:dyDescent="0.2">
      <c r="A233" s="243"/>
      <c r="B233" s="76" t="s">
        <v>50</v>
      </c>
      <c r="C233" s="85" t="s">
        <v>625</v>
      </c>
      <c r="D233" s="77" t="s">
        <v>51</v>
      </c>
      <c r="E233" s="109" t="s">
        <v>645</v>
      </c>
    </row>
    <row r="234" spans="1:5" ht="24" customHeight="1" thickTop="1" x14ac:dyDescent="0.15">
      <c r="A234" s="241" t="s">
        <v>669</v>
      </c>
      <c r="B234" s="69" t="s">
        <v>44</v>
      </c>
      <c r="C234" s="244" t="s">
        <v>517</v>
      </c>
      <c r="D234" s="245"/>
      <c r="E234" s="246"/>
    </row>
    <row r="235" spans="1:5" ht="24" customHeight="1" x14ac:dyDescent="0.15">
      <c r="A235" s="242"/>
      <c r="B235" s="70" t="s">
        <v>45</v>
      </c>
      <c r="C235" s="71">
        <v>7803870</v>
      </c>
      <c r="D235" s="72" t="s">
        <v>671</v>
      </c>
      <c r="E235" s="73" t="s">
        <v>324</v>
      </c>
    </row>
    <row r="236" spans="1:5" ht="24" customHeight="1" x14ac:dyDescent="0.15">
      <c r="A236" s="242"/>
      <c r="B236" s="70" t="s">
        <v>46</v>
      </c>
      <c r="C236" s="74">
        <v>0.97411668825851794</v>
      </c>
      <c r="D236" s="72" t="s">
        <v>28</v>
      </c>
      <c r="E236" s="73">
        <v>7601880</v>
      </c>
    </row>
    <row r="237" spans="1:5" ht="24" customHeight="1" x14ac:dyDescent="0.15">
      <c r="A237" s="242"/>
      <c r="B237" s="70" t="s">
        <v>27</v>
      </c>
      <c r="C237" s="86">
        <v>44553</v>
      </c>
      <c r="D237" s="72" t="s">
        <v>77</v>
      </c>
      <c r="E237" s="107" t="s">
        <v>624</v>
      </c>
    </row>
    <row r="238" spans="1:5" ht="24" customHeight="1" x14ac:dyDescent="0.15">
      <c r="A238" s="242"/>
      <c r="B238" s="70" t="s">
        <v>47</v>
      </c>
      <c r="C238" s="105" t="s">
        <v>271</v>
      </c>
      <c r="D238" s="72" t="s">
        <v>48</v>
      </c>
      <c r="E238" s="75" t="s">
        <v>545</v>
      </c>
    </row>
    <row r="239" spans="1:5" ht="24" customHeight="1" x14ac:dyDescent="0.15">
      <c r="A239" s="242"/>
      <c r="B239" s="70" t="s">
        <v>49</v>
      </c>
      <c r="C239" s="106" t="s">
        <v>124</v>
      </c>
      <c r="D239" s="72" t="s">
        <v>30</v>
      </c>
      <c r="E239" s="108" t="s">
        <v>103</v>
      </c>
    </row>
    <row r="240" spans="1:5" ht="24" customHeight="1" thickBot="1" x14ac:dyDescent="0.2">
      <c r="A240" s="243"/>
      <c r="B240" s="76" t="s">
        <v>50</v>
      </c>
      <c r="C240" s="85" t="s">
        <v>625</v>
      </c>
      <c r="D240" s="77" t="s">
        <v>51</v>
      </c>
      <c r="E240" s="109" t="s">
        <v>645</v>
      </c>
    </row>
    <row r="241" spans="1:5" ht="24" customHeight="1" thickTop="1" x14ac:dyDescent="0.15">
      <c r="A241" s="241" t="s">
        <v>669</v>
      </c>
      <c r="B241" s="69" t="s">
        <v>44</v>
      </c>
      <c r="C241" s="244" t="s">
        <v>361</v>
      </c>
      <c r="D241" s="245"/>
      <c r="E241" s="246"/>
    </row>
    <row r="242" spans="1:5" ht="24" customHeight="1" x14ac:dyDescent="0.15">
      <c r="A242" s="242"/>
      <c r="B242" s="70" t="s">
        <v>45</v>
      </c>
      <c r="C242" s="71">
        <v>7140000</v>
      </c>
      <c r="D242" s="72" t="s">
        <v>671</v>
      </c>
      <c r="E242" s="73" t="s">
        <v>324</v>
      </c>
    </row>
    <row r="243" spans="1:5" ht="24" customHeight="1" x14ac:dyDescent="0.15">
      <c r="A243" s="242"/>
      <c r="B243" s="70" t="s">
        <v>46</v>
      </c>
      <c r="C243" s="74">
        <v>0.95798319327731096</v>
      </c>
      <c r="D243" s="72" t="s">
        <v>28</v>
      </c>
      <c r="E243" s="73">
        <v>6840000</v>
      </c>
    </row>
    <row r="244" spans="1:5" ht="24" customHeight="1" x14ac:dyDescent="0.15">
      <c r="A244" s="242"/>
      <c r="B244" s="70" t="s">
        <v>27</v>
      </c>
      <c r="C244" s="86">
        <v>44554</v>
      </c>
      <c r="D244" s="72" t="s">
        <v>77</v>
      </c>
      <c r="E244" s="107" t="s">
        <v>624</v>
      </c>
    </row>
    <row r="245" spans="1:5" ht="24" customHeight="1" x14ac:dyDescent="0.15">
      <c r="A245" s="242"/>
      <c r="B245" s="70" t="s">
        <v>47</v>
      </c>
      <c r="C245" s="105" t="s">
        <v>271</v>
      </c>
      <c r="D245" s="72" t="s">
        <v>48</v>
      </c>
      <c r="E245" s="75" t="s">
        <v>545</v>
      </c>
    </row>
    <row r="246" spans="1:5" ht="24" customHeight="1" x14ac:dyDescent="0.15">
      <c r="A246" s="242"/>
      <c r="B246" s="70" t="s">
        <v>49</v>
      </c>
      <c r="C246" s="106" t="s">
        <v>124</v>
      </c>
      <c r="D246" s="72" t="s">
        <v>30</v>
      </c>
      <c r="E246" s="108" t="s">
        <v>101</v>
      </c>
    </row>
    <row r="247" spans="1:5" ht="24" customHeight="1" thickBot="1" x14ac:dyDescent="0.2">
      <c r="A247" s="243"/>
      <c r="B247" s="76" t="s">
        <v>50</v>
      </c>
      <c r="C247" s="85" t="s">
        <v>273</v>
      </c>
      <c r="D247" s="77" t="s">
        <v>51</v>
      </c>
      <c r="E247" s="109" t="s">
        <v>646</v>
      </c>
    </row>
    <row r="248" spans="1:5" ht="24" customHeight="1" thickTop="1" x14ac:dyDescent="0.15">
      <c r="A248" s="241" t="s">
        <v>669</v>
      </c>
      <c r="B248" s="69" t="s">
        <v>44</v>
      </c>
      <c r="C248" s="244" t="s">
        <v>518</v>
      </c>
      <c r="D248" s="245"/>
      <c r="E248" s="246"/>
    </row>
    <row r="249" spans="1:5" ht="24" customHeight="1" x14ac:dyDescent="0.15">
      <c r="A249" s="242"/>
      <c r="B249" s="70" t="s">
        <v>45</v>
      </c>
      <c r="C249" s="71">
        <v>3960000</v>
      </c>
      <c r="D249" s="72" t="s">
        <v>671</v>
      </c>
      <c r="E249" s="73" t="s">
        <v>647</v>
      </c>
    </row>
    <row r="250" spans="1:5" ht="24" customHeight="1" x14ac:dyDescent="0.15">
      <c r="A250" s="242"/>
      <c r="B250" s="70" t="s">
        <v>46</v>
      </c>
      <c r="C250" s="74">
        <v>1</v>
      </c>
      <c r="D250" s="72" t="s">
        <v>28</v>
      </c>
      <c r="E250" s="73">
        <v>3960000</v>
      </c>
    </row>
    <row r="251" spans="1:5" ht="24" customHeight="1" x14ac:dyDescent="0.15">
      <c r="A251" s="242"/>
      <c r="B251" s="70" t="s">
        <v>27</v>
      </c>
      <c r="C251" s="86">
        <v>44554</v>
      </c>
      <c r="D251" s="72" t="s">
        <v>77</v>
      </c>
      <c r="E251" s="107" t="s">
        <v>624</v>
      </c>
    </row>
    <row r="252" spans="1:5" ht="24" customHeight="1" x14ac:dyDescent="0.15">
      <c r="A252" s="242"/>
      <c r="B252" s="70" t="s">
        <v>47</v>
      </c>
      <c r="C252" s="105" t="s">
        <v>271</v>
      </c>
      <c r="D252" s="72" t="s">
        <v>48</v>
      </c>
      <c r="E252" s="75" t="s">
        <v>545</v>
      </c>
    </row>
    <row r="253" spans="1:5" ht="24" customHeight="1" x14ac:dyDescent="0.15">
      <c r="A253" s="242"/>
      <c r="B253" s="70" t="s">
        <v>49</v>
      </c>
      <c r="C253" s="106" t="s">
        <v>124</v>
      </c>
      <c r="D253" s="72" t="s">
        <v>30</v>
      </c>
      <c r="E253" s="108" t="s">
        <v>112</v>
      </c>
    </row>
    <row r="254" spans="1:5" ht="24" customHeight="1" thickBot="1" x14ac:dyDescent="0.2">
      <c r="A254" s="243"/>
      <c r="B254" s="76" t="s">
        <v>50</v>
      </c>
      <c r="C254" s="85" t="s">
        <v>273</v>
      </c>
      <c r="D254" s="77" t="s">
        <v>51</v>
      </c>
      <c r="E254" s="109" t="s">
        <v>648</v>
      </c>
    </row>
    <row r="255" spans="1:5" ht="24" customHeight="1" thickTop="1" x14ac:dyDescent="0.15">
      <c r="A255" s="241" t="s">
        <v>669</v>
      </c>
      <c r="B255" s="69" t="s">
        <v>44</v>
      </c>
      <c r="C255" s="244" t="s">
        <v>519</v>
      </c>
      <c r="D255" s="245"/>
      <c r="E255" s="246"/>
    </row>
    <row r="256" spans="1:5" ht="24" customHeight="1" x14ac:dyDescent="0.15">
      <c r="A256" s="242"/>
      <c r="B256" s="70" t="s">
        <v>45</v>
      </c>
      <c r="C256" s="71">
        <v>3540480</v>
      </c>
      <c r="D256" s="72" t="s">
        <v>671</v>
      </c>
      <c r="E256" s="73" t="s">
        <v>430</v>
      </c>
    </row>
    <row r="257" spans="1:5" ht="24" customHeight="1" x14ac:dyDescent="0.15">
      <c r="A257" s="242"/>
      <c r="B257" s="70" t="s">
        <v>46</v>
      </c>
      <c r="C257" s="74">
        <v>1</v>
      </c>
      <c r="D257" s="72" t="s">
        <v>28</v>
      </c>
      <c r="E257" s="73">
        <v>3540480</v>
      </c>
    </row>
    <row r="258" spans="1:5" ht="24" customHeight="1" x14ac:dyDescent="0.15">
      <c r="A258" s="242"/>
      <c r="B258" s="70" t="s">
        <v>27</v>
      </c>
      <c r="C258" s="86">
        <v>44557</v>
      </c>
      <c r="D258" s="72" t="s">
        <v>77</v>
      </c>
      <c r="E258" s="107" t="s">
        <v>624</v>
      </c>
    </row>
    <row r="259" spans="1:5" ht="24" customHeight="1" x14ac:dyDescent="0.15">
      <c r="A259" s="242"/>
      <c r="B259" s="70" t="s">
        <v>47</v>
      </c>
      <c r="C259" s="105" t="s">
        <v>271</v>
      </c>
      <c r="D259" s="72" t="s">
        <v>48</v>
      </c>
      <c r="E259" s="75" t="s">
        <v>545</v>
      </c>
    </row>
    <row r="260" spans="1:5" ht="24" customHeight="1" x14ac:dyDescent="0.15">
      <c r="A260" s="242"/>
      <c r="B260" s="70" t="s">
        <v>49</v>
      </c>
      <c r="C260" s="106" t="s">
        <v>124</v>
      </c>
      <c r="D260" s="72" t="s">
        <v>30</v>
      </c>
      <c r="E260" s="108" t="s">
        <v>118</v>
      </c>
    </row>
    <row r="261" spans="1:5" ht="24" customHeight="1" thickBot="1" x14ac:dyDescent="0.2">
      <c r="A261" s="243"/>
      <c r="B261" s="76" t="s">
        <v>50</v>
      </c>
      <c r="C261" s="85" t="s">
        <v>625</v>
      </c>
      <c r="D261" s="77" t="s">
        <v>51</v>
      </c>
      <c r="E261" s="109" t="s">
        <v>649</v>
      </c>
    </row>
    <row r="262" spans="1:5" ht="24" customHeight="1" thickTop="1" x14ac:dyDescent="0.15">
      <c r="A262" s="241" t="s">
        <v>669</v>
      </c>
      <c r="B262" s="69" t="s">
        <v>44</v>
      </c>
      <c r="C262" s="244" t="s">
        <v>362</v>
      </c>
      <c r="D262" s="245"/>
      <c r="E262" s="246"/>
    </row>
    <row r="263" spans="1:5" ht="24" customHeight="1" x14ac:dyDescent="0.15">
      <c r="A263" s="242"/>
      <c r="B263" s="70" t="s">
        <v>45</v>
      </c>
      <c r="C263" s="71">
        <v>5400000</v>
      </c>
      <c r="D263" s="72" t="s">
        <v>671</v>
      </c>
      <c r="E263" s="73" t="s">
        <v>324</v>
      </c>
    </row>
    <row r="264" spans="1:5" ht="24" customHeight="1" x14ac:dyDescent="0.15">
      <c r="A264" s="242"/>
      <c r="B264" s="70" t="s">
        <v>46</v>
      </c>
      <c r="C264" s="74">
        <v>0.92591111111111113</v>
      </c>
      <c r="D264" s="72" t="s">
        <v>28</v>
      </c>
      <c r="E264" s="73">
        <v>4999920</v>
      </c>
    </row>
    <row r="265" spans="1:5" ht="24" customHeight="1" x14ac:dyDescent="0.15">
      <c r="A265" s="242"/>
      <c r="B265" s="70" t="s">
        <v>27</v>
      </c>
      <c r="C265" s="86">
        <v>44557</v>
      </c>
      <c r="D265" s="72" t="s">
        <v>77</v>
      </c>
      <c r="E265" s="107" t="s">
        <v>624</v>
      </c>
    </row>
    <row r="266" spans="1:5" ht="24" customHeight="1" x14ac:dyDescent="0.15">
      <c r="A266" s="242"/>
      <c r="B266" s="70" t="s">
        <v>47</v>
      </c>
      <c r="C266" s="105" t="s">
        <v>271</v>
      </c>
      <c r="D266" s="72" t="s">
        <v>48</v>
      </c>
      <c r="E266" s="75" t="s">
        <v>545</v>
      </c>
    </row>
    <row r="267" spans="1:5" ht="24" customHeight="1" x14ac:dyDescent="0.15">
      <c r="A267" s="242"/>
      <c r="B267" s="70" t="s">
        <v>49</v>
      </c>
      <c r="C267" s="106" t="s">
        <v>124</v>
      </c>
      <c r="D267" s="72" t="s">
        <v>30</v>
      </c>
      <c r="E267" s="108" t="s">
        <v>105</v>
      </c>
    </row>
    <row r="268" spans="1:5" ht="24" customHeight="1" thickBot="1" x14ac:dyDescent="0.2">
      <c r="A268" s="243"/>
      <c r="B268" s="76" t="s">
        <v>50</v>
      </c>
      <c r="C268" s="85" t="s">
        <v>273</v>
      </c>
      <c r="D268" s="77" t="s">
        <v>51</v>
      </c>
      <c r="E268" s="109" t="s">
        <v>650</v>
      </c>
    </row>
    <row r="269" spans="1:5" ht="24" customHeight="1" thickTop="1" x14ac:dyDescent="0.15">
      <c r="A269" s="241" t="s">
        <v>669</v>
      </c>
      <c r="B269" s="69" t="s">
        <v>44</v>
      </c>
      <c r="C269" s="244" t="s">
        <v>363</v>
      </c>
      <c r="D269" s="245"/>
      <c r="E269" s="246"/>
    </row>
    <row r="270" spans="1:5" ht="24" customHeight="1" x14ac:dyDescent="0.15">
      <c r="A270" s="242"/>
      <c r="B270" s="70" t="s">
        <v>45</v>
      </c>
      <c r="C270" s="71">
        <v>6000000</v>
      </c>
      <c r="D270" s="72" t="s">
        <v>671</v>
      </c>
      <c r="E270" s="73" t="s">
        <v>324</v>
      </c>
    </row>
    <row r="271" spans="1:5" ht="24" customHeight="1" x14ac:dyDescent="0.15">
      <c r="A271" s="242"/>
      <c r="B271" s="70" t="s">
        <v>46</v>
      </c>
      <c r="C271" s="74">
        <v>0.88</v>
      </c>
      <c r="D271" s="72" t="s">
        <v>28</v>
      </c>
      <c r="E271" s="73">
        <v>5280000</v>
      </c>
    </row>
    <row r="272" spans="1:5" ht="24" customHeight="1" x14ac:dyDescent="0.15">
      <c r="A272" s="242"/>
      <c r="B272" s="70" t="s">
        <v>27</v>
      </c>
      <c r="C272" s="86">
        <v>44557</v>
      </c>
      <c r="D272" s="72" t="s">
        <v>77</v>
      </c>
      <c r="E272" s="107" t="s">
        <v>624</v>
      </c>
    </row>
    <row r="273" spans="1:5" ht="24" customHeight="1" x14ac:dyDescent="0.15">
      <c r="A273" s="242"/>
      <c r="B273" s="70" t="s">
        <v>47</v>
      </c>
      <c r="C273" s="105" t="s">
        <v>271</v>
      </c>
      <c r="D273" s="72" t="s">
        <v>48</v>
      </c>
      <c r="E273" s="75" t="s">
        <v>545</v>
      </c>
    </row>
    <row r="274" spans="1:5" ht="24" customHeight="1" x14ac:dyDescent="0.15">
      <c r="A274" s="242"/>
      <c r="B274" s="70" t="s">
        <v>49</v>
      </c>
      <c r="C274" s="106" t="s">
        <v>124</v>
      </c>
      <c r="D274" s="72" t="s">
        <v>30</v>
      </c>
      <c r="E274" s="108" t="s">
        <v>108</v>
      </c>
    </row>
    <row r="275" spans="1:5" ht="24" customHeight="1" thickBot="1" x14ac:dyDescent="0.2">
      <c r="A275" s="243"/>
      <c r="B275" s="76" t="s">
        <v>50</v>
      </c>
      <c r="C275" s="85" t="s">
        <v>273</v>
      </c>
      <c r="D275" s="77" t="s">
        <v>51</v>
      </c>
      <c r="E275" s="109" t="s">
        <v>651</v>
      </c>
    </row>
    <row r="276" spans="1:5" ht="24" customHeight="1" thickTop="1" x14ac:dyDescent="0.15">
      <c r="A276" s="241" t="s">
        <v>669</v>
      </c>
      <c r="B276" s="69" t="s">
        <v>44</v>
      </c>
      <c r="C276" s="244" t="s">
        <v>520</v>
      </c>
      <c r="D276" s="245"/>
      <c r="E276" s="246"/>
    </row>
    <row r="277" spans="1:5" ht="24" customHeight="1" x14ac:dyDescent="0.15">
      <c r="A277" s="242"/>
      <c r="B277" s="70" t="s">
        <v>45</v>
      </c>
      <c r="C277" s="71">
        <v>5112000</v>
      </c>
      <c r="D277" s="72" t="s">
        <v>671</v>
      </c>
      <c r="E277" s="73" t="s">
        <v>652</v>
      </c>
    </row>
    <row r="278" spans="1:5" ht="24" customHeight="1" x14ac:dyDescent="0.15">
      <c r="A278" s="242"/>
      <c r="B278" s="70" t="s">
        <v>46</v>
      </c>
      <c r="C278" s="74">
        <v>0.93896713615023475</v>
      </c>
      <c r="D278" s="72" t="s">
        <v>28</v>
      </c>
      <c r="E278" s="73">
        <v>4800000</v>
      </c>
    </row>
    <row r="279" spans="1:5" ht="24" customHeight="1" x14ac:dyDescent="0.15">
      <c r="A279" s="242"/>
      <c r="B279" s="70" t="s">
        <v>27</v>
      </c>
      <c r="C279" s="86">
        <v>44558</v>
      </c>
      <c r="D279" s="72" t="s">
        <v>77</v>
      </c>
      <c r="E279" s="107" t="s">
        <v>624</v>
      </c>
    </row>
    <row r="280" spans="1:5" ht="24" customHeight="1" x14ac:dyDescent="0.15">
      <c r="A280" s="242"/>
      <c r="B280" s="70" t="s">
        <v>47</v>
      </c>
      <c r="C280" s="105" t="s">
        <v>271</v>
      </c>
      <c r="D280" s="72" t="s">
        <v>48</v>
      </c>
      <c r="E280" s="75" t="s">
        <v>545</v>
      </c>
    </row>
    <row r="281" spans="1:5" ht="24" customHeight="1" x14ac:dyDescent="0.15">
      <c r="A281" s="242"/>
      <c r="B281" s="70" t="s">
        <v>49</v>
      </c>
      <c r="C281" s="106" t="s">
        <v>124</v>
      </c>
      <c r="D281" s="72" t="s">
        <v>30</v>
      </c>
      <c r="E281" s="108" t="s">
        <v>120</v>
      </c>
    </row>
    <row r="282" spans="1:5" ht="24" customHeight="1" thickBot="1" x14ac:dyDescent="0.2">
      <c r="A282" s="243"/>
      <c r="B282" s="76" t="s">
        <v>50</v>
      </c>
      <c r="C282" s="85" t="s">
        <v>273</v>
      </c>
      <c r="D282" s="77" t="s">
        <v>51</v>
      </c>
      <c r="E282" s="109" t="s">
        <v>653</v>
      </c>
    </row>
    <row r="283" spans="1:5" ht="24" customHeight="1" thickTop="1" x14ac:dyDescent="0.15">
      <c r="A283" s="241" t="s">
        <v>669</v>
      </c>
      <c r="B283" s="69" t="s">
        <v>44</v>
      </c>
      <c r="C283" s="244" t="s">
        <v>521</v>
      </c>
      <c r="D283" s="245"/>
      <c r="E283" s="246"/>
    </row>
    <row r="284" spans="1:5" ht="24" customHeight="1" x14ac:dyDescent="0.15">
      <c r="A284" s="242"/>
      <c r="B284" s="70" t="s">
        <v>45</v>
      </c>
      <c r="C284" s="71">
        <v>1008866620</v>
      </c>
      <c r="D284" s="72" t="s">
        <v>671</v>
      </c>
      <c r="E284" s="73" t="s">
        <v>654</v>
      </c>
    </row>
    <row r="285" spans="1:5" ht="24" customHeight="1" x14ac:dyDescent="0.15">
      <c r="A285" s="242"/>
      <c r="B285" s="70" t="s">
        <v>46</v>
      </c>
      <c r="C285" s="74">
        <v>0.99844714854377881</v>
      </c>
      <c r="D285" s="72" t="s">
        <v>28</v>
      </c>
      <c r="E285" s="73">
        <v>1007300000</v>
      </c>
    </row>
    <row r="286" spans="1:5" ht="24" customHeight="1" x14ac:dyDescent="0.15">
      <c r="A286" s="242"/>
      <c r="B286" s="70" t="s">
        <v>27</v>
      </c>
      <c r="C286" s="86">
        <v>44558</v>
      </c>
      <c r="D286" s="72" t="s">
        <v>77</v>
      </c>
      <c r="E286" s="107" t="s">
        <v>624</v>
      </c>
    </row>
    <row r="287" spans="1:5" ht="24" customHeight="1" x14ac:dyDescent="0.15">
      <c r="A287" s="242"/>
      <c r="B287" s="70" t="s">
        <v>47</v>
      </c>
      <c r="C287" s="105" t="s">
        <v>271</v>
      </c>
      <c r="D287" s="72" t="s">
        <v>48</v>
      </c>
      <c r="E287" s="75">
        <v>0</v>
      </c>
    </row>
    <row r="288" spans="1:5" ht="24" customHeight="1" x14ac:dyDescent="0.15">
      <c r="A288" s="242"/>
      <c r="B288" s="70" t="s">
        <v>49</v>
      </c>
      <c r="C288" s="106" t="s">
        <v>124</v>
      </c>
      <c r="D288" s="72" t="s">
        <v>30</v>
      </c>
      <c r="E288" s="108" t="s">
        <v>540</v>
      </c>
    </row>
    <row r="289" spans="1:5" ht="24" customHeight="1" thickBot="1" x14ac:dyDescent="0.2">
      <c r="A289" s="243"/>
      <c r="B289" s="76" t="s">
        <v>50</v>
      </c>
      <c r="C289" s="85" t="s">
        <v>655</v>
      </c>
      <c r="D289" s="77" t="s">
        <v>51</v>
      </c>
      <c r="E289" s="109" t="s">
        <v>656</v>
      </c>
    </row>
    <row r="290" spans="1:5" ht="24" customHeight="1" thickTop="1" x14ac:dyDescent="0.15">
      <c r="A290" s="241" t="s">
        <v>669</v>
      </c>
      <c r="B290" s="69" t="s">
        <v>44</v>
      </c>
      <c r="C290" s="244" t="s">
        <v>522</v>
      </c>
      <c r="D290" s="245"/>
      <c r="E290" s="246"/>
    </row>
    <row r="291" spans="1:5" ht="24" customHeight="1" x14ac:dyDescent="0.15">
      <c r="A291" s="242"/>
      <c r="B291" s="70" t="s">
        <v>45</v>
      </c>
      <c r="C291" s="71">
        <v>330285077</v>
      </c>
      <c r="D291" s="72" t="s">
        <v>671</v>
      </c>
      <c r="E291" s="73" t="s">
        <v>657</v>
      </c>
    </row>
    <row r="292" spans="1:5" ht="24" customHeight="1" x14ac:dyDescent="0.15">
      <c r="A292" s="242"/>
      <c r="B292" s="70" t="s">
        <v>46</v>
      </c>
      <c r="C292" s="74">
        <v>0.98546989454204137</v>
      </c>
      <c r="D292" s="72" t="s">
        <v>28</v>
      </c>
      <c r="E292" s="73">
        <v>325486000</v>
      </c>
    </row>
    <row r="293" spans="1:5" ht="24" customHeight="1" x14ac:dyDescent="0.15">
      <c r="A293" s="242"/>
      <c r="B293" s="70" t="s">
        <v>27</v>
      </c>
      <c r="C293" s="86">
        <v>44558</v>
      </c>
      <c r="D293" s="72" t="s">
        <v>77</v>
      </c>
      <c r="E293" s="107" t="s">
        <v>624</v>
      </c>
    </row>
    <row r="294" spans="1:5" ht="24" customHeight="1" x14ac:dyDescent="0.15">
      <c r="A294" s="242"/>
      <c r="B294" s="70" t="s">
        <v>47</v>
      </c>
      <c r="C294" s="105" t="s">
        <v>271</v>
      </c>
      <c r="D294" s="72" t="s">
        <v>48</v>
      </c>
      <c r="E294" s="75">
        <v>0</v>
      </c>
    </row>
    <row r="295" spans="1:5" ht="24" customHeight="1" x14ac:dyDescent="0.15">
      <c r="A295" s="242"/>
      <c r="B295" s="70" t="s">
        <v>49</v>
      </c>
      <c r="C295" s="106" t="s">
        <v>124</v>
      </c>
      <c r="D295" s="72" t="s">
        <v>30</v>
      </c>
      <c r="E295" s="108" t="s">
        <v>541</v>
      </c>
    </row>
    <row r="296" spans="1:5" ht="24" customHeight="1" thickBot="1" x14ac:dyDescent="0.2">
      <c r="A296" s="243"/>
      <c r="B296" s="76" t="s">
        <v>50</v>
      </c>
      <c r="C296" s="85" t="s">
        <v>658</v>
      </c>
      <c r="D296" s="77" t="s">
        <v>51</v>
      </c>
      <c r="E296" s="109" t="s">
        <v>659</v>
      </c>
    </row>
    <row r="297" spans="1:5" ht="24" customHeight="1" thickTop="1" x14ac:dyDescent="0.15">
      <c r="A297" s="241" t="s">
        <v>669</v>
      </c>
      <c r="B297" s="69" t="s">
        <v>44</v>
      </c>
      <c r="C297" s="244" t="s">
        <v>523</v>
      </c>
      <c r="D297" s="245"/>
      <c r="E297" s="246"/>
    </row>
    <row r="298" spans="1:5" ht="24" customHeight="1" x14ac:dyDescent="0.15">
      <c r="A298" s="242"/>
      <c r="B298" s="70" t="s">
        <v>45</v>
      </c>
      <c r="C298" s="71">
        <v>409839724</v>
      </c>
      <c r="D298" s="72" t="s">
        <v>671</v>
      </c>
      <c r="E298" s="73" t="s">
        <v>427</v>
      </c>
    </row>
    <row r="299" spans="1:5" ht="24" customHeight="1" x14ac:dyDescent="0.15">
      <c r="A299" s="242"/>
      <c r="B299" s="70" t="s">
        <v>46</v>
      </c>
      <c r="C299" s="74">
        <v>0.99531835523098289</v>
      </c>
      <c r="D299" s="72" t="s">
        <v>28</v>
      </c>
      <c r="E299" s="73">
        <v>407921000</v>
      </c>
    </row>
    <row r="300" spans="1:5" ht="24" customHeight="1" x14ac:dyDescent="0.15">
      <c r="A300" s="242"/>
      <c r="B300" s="70" t="s">
        <v>27</v>
      </c>
      <c r="C300" s="86">
        <v>44558</v>
      </c>
      <c r="D300" s="72" t="s">
        <v>77</v>
      </c>
      <c r="E300" s="107" t="s">
        <v>624</v>
      </c>
    </row>
    <row r="301" spans="1:5" ht="24" customHeight="1" x14ac:dyDescent="0.15">
      <c r="A301" s="242"/>
      <c r="B301" s="70" t="s">
        <v>47</v>
      </c>
      <c r="C301" s="105" t="s">
        <v>271</v>
      </c>
      <c r="D301" s="72" t="s">
        <v>48</v>
      </c>
      <c r="E301" s="75">
        <v>0</v>
      </c>
    </row>
    <row r="302" spans="1:5" ht="24" customHeight="1" x14ac:dyDescent="0.15">
      <c r="A302" s="242"/>
      <c r="B302" s="70" t="s">
        <v>49</v>
      </c>
      <c r="C302" s="106" t="s">
        <v>124</v>
      </c>
      <c r="D302" s="72" t="s">
        <v>30</v>
      </c>
      <c r="E302" s="108" t="s">
        <v>542</v>
      </c>
    </row>
    <row r="303" spans="1:5" ht="24" customHeight="1" thickBot="1" x14ac:dyDescent="0.2">
      <c r="A303" s="243"/>
      <c r="B303" s="76" t="s">
        <v>50</v>
      </c>
      <c r="C303" s="85" t="s">
        <v>655</v>
      </c>
      <c r="D303" s="77" t="s">
        <v>51</v>
      </c>
      <c r="E303" s="109" t="s">
        <v>660</v>
      </c>
    </row>
    <row r="304" spans="1:5" ht="24" customHeight="1" thickTop="1" x14ac:dyDescent="0.15">
      <c r="A304" s="241" t="s">
        <v>669</v>
      </c>
      <c r="B304" s="69" t="s">
        <v>44</v>
      </c>
      <c r="C304" s="244" t="s">
        <v>524</v>
      </c>
      <c r="D304" s="245"/>
      <c r="E304" s="246"/>
    </row>
    <row r="305" spans="1:5" ht="24" customHeight="1" x14ac:dyDescent="0.15">
      <c r="A305" s="242"/>
      <c r="B305" s="70" t="s">
        <v>45</v>
      </c>
      <c r="C305" s="71">
        <v>917090961</v>
      </c>
      <c r="D305" s="72" t="s">
        <v>671</v>
      </c>
      <c r="E305" s="73" t="s">
        <v>661</v>
      </c>
    </row>
    <row r="306" spans="1:5" ht="24" customHeight="1" x14ac:dyDescent="0.15">
      <c r="A306" s="242"/>
      <c r="B306" s="70" t="s">
        <v>46</v>
      </c>
      <c r="C306" s="74">
        <v>0.99923130743843414</v>
      </c>
      <c r="D306" s="72" t="s">
        <v>28</v>
      </c>
      <c r="E306" s="73">
        <v>916386000</v>
      </c>
    </row>
    <row r="307" spans="1:5" ht="24" customHeight="1" x14ac:dyDescent="0.15">
      <c r="A307" s="242"/>
      <c r="B307" s="70" t="s">
        <v>27</v>
      </c>
      <c r="C307" s="86">
        <v>44558</v>
      </c>
      <c r="D307" s="72" t="s">
        <v>77</v>
      </c>
      <c r="E307" s="107" t="s">
        <v>624</v>
      </c>
    </row>
    <row r="308" spans="1:5" ht="24" customHeight="1" x14ac:dyDescent="0.15">
      <c r="A308" s="242"/>
      <c r="B308" s="70" t="s">
        <v>47</v>
      </c>
      <c r="C308" s="105" t="s">
        <v>271</v>
      </c>
      <c r="D308" s="72" t="s">
        <v>48</v>
      </c>
      <c r="E308" s="75">
        <v>0</v>
      </c>
    </row>
    <row r="309" spans="1:5" ht="24" customHeight="1" x14ac:dyDescent="0.15">
      <c r="A309" s="242"/>
      <c r="B309" s="70" t="s">
        <v>49</v>
      </c>
      <c r="C309" s="106" t="s">
        <v>124</v>
      </c>
      <c r="D309" s="72" t="s">
        <v>30</v>
      </c>
      <c r="E309" s="108" t="s">
        <v>543</v>
      </c>
    </row>
    <row r="310" spans="1:5" ht="24" customHeight="1" thickBot="1" x14ac:dyDescent="0.2">
      <c r="A310" s="243"/>
      <c r="B310" s="76" t="s">
        <v>50</v>
      </c>
      <c r="C310" s="85" t="s">
        <v>655</v>
      </c>
      <c r="D310" s="77" t="s">
        <v>51</v>
      </c>
      <c r="E310" s="109" t="s">
        <v>662</v>
      </c>
    </row>
    <row r="311" spans="1:5" ht="24" customHeight="1" thickTop="1" x14ac:dyDescent="0.15">
      <c r="A311" s="241" t="s">
        <v>579</v>
      </c>
      <c r="B311" s="69" t="s">
        <v>44</v>
      </c>
      <c r="C311" s="244" t="s">
        <v>525</v>
      </c>
      <c r="D311" s="245"/>
      <c r="E311" s="246"/>
    </row>
    <row r="312" spans="1:5" ht="24" customHeight="1" x14ac:dyDescent="0.15">
      <c r="A312" s="242"/>
      <c r="B312" s="70" t="s">
        <v>45</v>
      </c>
      <c r="C312" s="71">
        <v>959939143</v>
      </c>
      <c r="D312" s="72" t="s">
        <v>671</v>
      </c>
      <c r="E312" s="73" t="s">
        <v>663</v>
      </c>
    </row>
    <row r="313" spans="1:5" ht="24" customHeight="1" x14ac:dyDescent="0.15">
      <c r="A313" s="242"/>
      <c r="B313" s="70" t="s">
        <v>46</v>
      </c>
      <c r="C313" s="74">
        <v>0.99531830425629386</v>
      </c>
      <c r="D313" s="72" t="s">
        <v>28</v>
      </c>
      <c r="E313" s="73">
        <v>955445000</v>
      </c>
    </row>
    <row r="314" spans="1:5" ht="24" customHeight="1" x14ac:dyDescent="0.15">
      <c r="A314" s="242"/>
      <c r="B314" s="70" t="s">
        <v>27</v>
      </c>
      <c r="C314" s="86">
        <v>44558</v>
      </c>
      <c r="D314" s="72" t="s">
        <v>77</v>
      </c>
      <c r="E314" s="107" t="s">
        <v>624</v>
      </c>
    </row>
    <row r="315" spans="1:5" ht="24" customHeight="1" x14ac:dyDescent="0.15">
      <c r="A315" s="242"/>
      <c r="B315" s="70" t="s">
        <v>47</v>
      </c>
      <c r="C315" s="105" t="s">
        <v>271</v>
      </c>
      <c r="D315" s="72" t="s">
        <v>48</v>
      </c>
      <c r="E315" s="75">
        <v>0</v>
      </c>
    </row>
    <row r="316" spans="1:5" ht="24" customHeight="1" x14ac:dyDescent="0.15">
      <c r="A316" s="242"/>
      <c r="B316" s="70" t="s">
        <v>49</v>
      </c>
      <c r="C316" s="106" t="s">
        <v>124</v>
      </c>
      <c r="D316" s="72" t="s">
        <v>30</v>
      </c>
      <c r="E316" s="108" t="s">
        <v>544</v>
      </c>
    </row>
    <row r="317" spans="1:5" ht="24" customHeight="1" thickBot="1" x14ac:dyDescent="0.2">
      <c r="A317" s="243"/>
      <c r="B317" s="76" t="s">
        <v>50</v>
      </c>
      <c r="C317" s="85" t="s">
        <v>655</v>
      </c>
      <c r="D317" s="77" t="s">
        <v>51</v>
      </c>
      <c r="E317" s="109" t="s">
        <v>664</v>
      </c>
    </row>
    <row r="318" spans="1:5" ht="24" customHeight="1" thickTop="1" x14ac:dyDescent="0.15">
      <c r="A318" s="241" t="s">
        <v>669</v>
      </c>
      <c r="B318" s="69" t="s">
        <v>44</v>
      </c>
      <c r="C318" s="244" t="s">
        <v>526</v>
      </c>
      <c r="D318" s="245"/>
      <c r="E318" s="246"/>
    </row>
    <row r="319" spans="1:5" ht="24" customHeight="1" x14ac:dyDescent="0.15">
      <c r="A319" s="242"/>
      <c r="B319" s="70" t="s">
        <v>45</v>
      </c>
      <c r="C319" s="71">
        <v>139069185</v>
      </c>
      <c r="D319" s="72" t="s">
        <v>671</v>
      </c>
      <c r="E319" s="73" t="s">
        <v>665</v>
      </c>
    </row>
    <row r="320" spans="1:5" ht="24" customHeight="1" x14ac:dyDescent="0.15">
      <c r="A320" s="242"/>
      <c r="B320" s="70" t="s">
        <v>46</v>
      </c>
      <c r="C320" s="74">
        <v>0.99380031600817964</v>
      </c>
      <c r="D320" s="72" t="s">
        <v>28</v>
      </c>
      <c r="E320" s="73">
        <v>138207000</v>
      </c>
    </row>
    <row r="321" spans="1:5" ht="24" customHeight="1" x14ac:dyDescent="0.15">
      <c r="A321" s="242"/>
      <c r="B321" s="70" t="s">
        <v>27</v>
      </c>
      <c r="C321" s="86">
        <v>44558</v>
      </c>
      <c r="D321" s="72" t="s">
        <v>77</v>
      </c>
      <c r="E321" s="107" t="s">
        <v>624</v>
      </c>
    </row>
    <row r="322" spans="1:5" ht="24" customHeight="1" x14ac:dyDescent="0.15">
      <c r="A322" s="242"/>
      <c r="B322" s="70" t="s">
        <v>47</v>
      </c>
      <c r="C322" s="105" t="s">
        <v>271</v>
      </c>
      <c r="D322" s="72" t="s">
        <v>48</v>
      </c>
      <c r="E322" s="75">
        <v>0</v>
      </c>
    </row>
    <row r="323" spans="1:5" ht="24" customHeight="1" x14ac:dyDescent="0.15">
      <c r="A323" s="242"/>
      <c r="B323" s="70" t="s">
        <v>49</v>
      </c>
      <c r="C323" s="106" t="s">
        <v>124</v>
      </c>
      <c r="D323" s="72" t="s">
        <v>30</v>
      </c>
      <c r="E323" s="108" t="s">
        <v>540</v>
      </c>
    </row>
    <row r="324" spans="1:5" ht="24" customHeight="1" thickBot="1" x14ac:dyDescent="0.2">
      <c r="A324" s="243"/>
      <c r="B324" s="76" t="s">
        <v>50</v>
      </c>
      <c r="C324" s="85" t="s">
        <v>655</v>
      </c>
      <c r="D324" s="77" t="s">
        <v>51</v>
      </c>
      <c r="E324" s="109" t="s">
        <v>666</v>
      </c>
    </row>
    <row r="325" spans="1:5" ht="24" customHeight="1" thickTop="1" x14ac:dyDescent="0.15">
      <c r="A325" s="241" t="s">
        <v>669</v>
      </c>
      <c r="B325" s="69" t="s">
        <v>44</v>
      </c>
      <c r="C325" s="244" t="s">
        <v>527</v>
      </c>
      <c r="D325" s="245"/>
      <c r="E325" s="246"/>
    </row>
    <row r="326" spans="1:5" ht="24" customHeight="1" x14ac:dyDescent="0.15">
      <c r="A326" s="242"/>
      <c r="B326" s="70" t="s">
        <v>45</v>
      </c>
      <c r="C326" s="71">
        <v>9000000</v>
      </c>
      <c r="D326" s="72" t="s">
        <v>671</v>
      </c>
      <c r="E326" s="73" t="s">
        <v>429</v>
      </c>
    </row>
    <row r="327" spans="1:5" ht="24" customHeight="1" x14ac:dyDescent="0.15">
      <c r="A327" s="242"/>
      <c r="B327" s="70" t="s">
        <v>46</v>
      </c>
      <c r="C327" s="74">
        <v>0.93</v>
      </c>
      <c r="D327" s="72" t="s">
        <v>28</v>
      </c>
      <c r="E327" s="73">
        <v>8370000</v>
      </c>
    </row>
    <row r="328" spans="1:5" ht="24" customHeight="1" x14ac:dyDescent="0.15">
      <c r="A328" s="242"/>
      <c r="B328" s="70" t="s">
        <v>27</v>
      </c>
      <c r="C328" s="86">
        <v>44560</v>
      </c>
      <c r="D328" s="72" t="s">
        <v>77</v>
      </c>
      <c r="E328" s="107" t="s">
        <v>667</v>
      </c>
    </row>
    <row r="329" spans="1:5" ht="24" customHeight="1" x14ac:dyDescent="0.15">
      <c r="A329" s="242"/>
      <c r="B329" s="70" t="s">
        <v>47</v>
      </c>
      <c r="C329" s="105" t="s">
        <v>271</v>
      </c>
      <c r="D329" s="72" t="s">
        <v>48</v>
      </c>
      <c r="E329" s="75">
        <v>0</v>
      </c>
    </row>
    <row r="330" spans="1:5" ht="24" customHeight="1" x14ac:dyDescent="0.15">
      <c r="A330" s="242"/>
      <c r="B330" s="70" t="s">
        <v>49</v>
      </c>
      <c r="C330" s="106" t="s">
        <v>124</v>
      </c>
      <c r="D330" s="72" t="s">
        <v>30</v>
      </c>
      <c r="E330" s="108" t="s">
        <v>134</v>
      </c>
    </row>
    <row r="331" spans="1:5" ht="24" customHeight="1" thickBot="1" x14ac:dyDescent="0.2">
      <c r="A331" s="243"/>
      <c r="B331" s="76" t="s">
        <v>50</v>
      </c>
      <c r="C331" s="85" t="s">
        <v>273</v>
      </c>
      <c r="D331" s="77" t="s">
        <v>51</v>
      </c>
      <c r="E331" s="109" t="s">
        <v>668</v>
      </c>
    </row>
    <row r="332" spans="1:5" ht="24" customHeight="1" thickTop="1" x14ac:dyDescent="0.15"/>
  </sheetData>
  <mergeCells count="94">
    <mergeCell ref="A311:A317"/>
    <mergeCell ref="C311:E311"/>
    <mergeCell ref="A318:A324"/>
    <mergeCell ref="C318:E318"/>
    <mergeCell ref="A325:A331"/>
    <mergeCell ref="C325:E325"/>
    <mergeCell ref="A290:A296"/>
    <mergeCell ref="C290:E290"/>
    <mergeCell ref="A297:A303"/>
    <mergeCell ref="C297:E297"/>
    <mergeCell ref="A304:A310"/>
    <mergeCell ref="C304:E304"/>
    <mergeCell ref="A269:A275"/>
    <mergeCell ref="C269:E269"/>
    <mergeCell ref="A276:A282"/>
    <mergeCell ref="C276:E276"/>
    <mergeCell ref="A283:A289"/>
    <mergeCell ref="C283:E283"/>
    <mergeCell ref="A248:A254"/>
    <mergeCell ref="C248:E248"/>
    <mergeCell ref="A255:A261"/>
    <mergeCell ref="C255:E255"/>
    <mergeCell ref="A262:A268"/>
    <mergeCell ref="C262:E262"/>
    <mergeCell ref="A227:A233"/>
    <mergeCell ref="C227:E227"/>
    <mergeCell ref="A234:A240"/>
    <mergeCell ref="C234:E234"/>
    <mergeCell ref="A241:A247"/>
    <mergeCell ref="C241:E241"/>
    <mergeCell ref="A206:A212"/>
    <mergeCell ref="C206:E206"/>
    <mergeCell ref="A213:A219"/>
    <mergeCell ref="C213:E213"/>
    <mergeCell ref="A220:A226"/>
    <mergeCell ref="C220:E220"/>
    <mergeCell ref="A185:A191"/>
    <mergeCell ref="C185:E185"/>
    <mergeCell ref="A192:A198"/>
    <mergeCell ref="C192:E192"/>
    <mergeCell ref="A199:A205"/>
    <mergeCell ref="C199:E199"/>
    <mergeCell ref="A164:A170"/>
    <mergeCell ref="C164:E164"/>
    <mergeCell ref="A171:A177"/>
    <mergeCell ref="C171:E171"/>
    <mergeCell ref="A178:A184"/>
    <mergeCell ref="C178:E178"/>
    <mergeCell ref="A143:A149"/>
    <mergeCell ref="C143:E143"/>
    <mergeCell ref="A150:A156"/>
    <mergeCell ref="C150:E150"/>
    <mergeCell ref="A157:A163"/>
    <mergeCell ref="C157:E157"/>
    <mergeCell ref="A122:A128"/>
    <mergeCell ref="C122:E122"/>
    <mergeCell ref="A129:A135"/>
    <mergeCell ref="C129:E129"/>
    <mergeCell ref="A136:A142"/>
    <mergeCell ref="C136:E136"/>
    <mergeCell ref="A101:A107"/>
    <mergeCell ref="C101:E101"/>
    <mergeCell ref="A108:A114"/>
    <mergeCell ref="C108:E108"/>
    <mergeCell ref="A115:A121"/>
    <mergeCell ref="C115:E115"/>
    <mergeCell ref="A80:A86"/>
    <mergeCell ref="C80:E80"/>
    <mergeCell ref="A87:A93"/>
    <mergeCell ref="C87:E87"/>
    <mergeCell ref="A94:A100"/>
    <mergeCell ref="C94:E94"/>
    <mergeCell ref="A59:A65"/>
    <mergeCell ref="C59:E59"/>
    <mergeCell ref="A66:A72"/>
    <mergeCell ref="C66:E66"/>
    <mergeCell ref="A73:A79"/>
    <mergeCell ref="C73:E73"/>
    <mergeCell ref="A38:A44"/>
    <mergeCell ref="C38:E38"/>
    <mergeCell ref="A45:A51"/>
    <mergeCell ref="C45:E45"/>
    <mergeCell ref="A52:A58"/>
    <mergeCell ref="C52:E52"/>
    <mergeCell ref="A3:A9"/>
    <mergeCell ref="C3:E3"/>
    <mergeCell ref="A10:A16"/>
    <mergeCell ref="C10:E10"/>
    <mergeCell ref="A24:A30"/>
    <mergeCell ref="C24:E24"/>
    <mergeCell ref="A17:A23"/>
    <mergeCell ref="C17:E17"/>
    <mergeCell ref="A31:A37"/>
    <mergeCell ref="C31:E31"/>
  </mergeCells>
  <phoneticPr fontId="25" type="noConversion"/>
  <conditionalFormatting sqref="C7:C8">
    <cfRule type="duplicateValues" dxfId="93" priority="94"/>
  </conditionalFormatting>
  <conditionalFormatting sqref="C9">
    <cfRule type="duplicateValues" dxfId="92" priority="93"/>
  </conditionalFormatting>
  <conditionalFormatting sqref="C14:C15">
    <cfRule type="duplicateValues" dxfId="91" priority="92"/>
  </conditionalFormatting>
  <conditionalFormatting sqref="C16">
    <cfRule type="duplicateValues" dxfId="90" priority="91"/>
  </conditionalFormatting>
  <conditionalFormatting sqref="C21:C22">
    <cfRule type="duplicateValues" dxfId="89" priority="90"/>
  </conditionalFormatting>
  <conditionalFormatting sqref="C23">
    <cfRule type="duplicateValues" dxfId="88" priority="89"/>
  </conditionalFormatting>
  <conditionalFormatting sqref="C28:C29">
    <cfRule type="duplicateValues" dxfId="87" priority="88"/>
  </conditionalFormatting>
  <conditionalFormatting sqref="C30">
    <cfRule type="duplicateValues" dxfId="86" priority="87"/>
  </conditionalFormatting>
  <conditionalFormatting sqref="C35:C36">
    <cfRule type="duplicateValues" dxfId="85" priority="86"/>
  </conditionalFormatting>
  <conditionalFormatting sqref="C37">
    <cfRule type="duplicateValues" dxfId="84" priority="85"/>
  </conditionalFormatting>
  <conditionalFormatting sqref="C42:C43">
    <cfRule type="duplicateValues" dxfId="83" priority="84"/>
  </conditionalFormatting>
  <conditionalFormatting sqref="C44">
    <cfRule type="duplicateValues" dxfId="82" priority="83"/>
  </conditionalFormatting>
  <conditionalFormatting sqref="C49:C50">
    <cfRule type="duplicateValues" dxfId="81" priority="82"/>
  </conditionalFormatting>
  <conditionalFormatting sqref="C51">
    <cfRule type="duplicateValues" dxfId="80" priority="81"/>
  </conditionalFormatting>
  <conditionalFormatting sqref="C56:C57">
    <cfRule type="duplicateValues" dxfId="79" priority="80"/>
  </conditionalFormatting>
  <conditionalFormatting sqref="C58">
    <cfRule type="duplicateValues" dxfId="78" priority="79"/>
  </conditionalFormatting>
  <conditionalFormatting sqref="C63:C64">
    <cfRule type="duplicateValues" dxfId="77" priority="78"/>
  </conditionalFormatting>
  <conditionalFormatting sqref="C65">
    <cfRule type="duplicateValues" dxfId="76" priority="77"/>
  </conditionalFormatting>
  <conditionalFormatting sqref="C70:C71">
    <cfRule type="duplicateValues" dxfId="75" priority="76"/>
  </conditionalFormatting>
  <conditionalFormatting sqref="C72">
    <cfRule type="duplicateValues" dxfId="74" priority="75"/>
  </conditionalFormatting>
  <conditionalFormatting sqref="C77:C78">
    <cfRule type="duplicateValues" dxfId="73" priority="74"/>
  </conditionalFormatting>
  <conditionalFormatting sqref="C79">
    <cfRule type="duplicateValues" dxfId="72" priority="73"/>
  </conditionalFormatting>
  <conditionalFormatting sqref="C84:C85">
    <cfRule type="duplicateValues" dxfId="71" priority="72"/>
  </conditionalFormatting>
  <conditionalFormatting sqref="C86">
    <cfRule type="duplicateValues" dxfId="70" priority="71"/>
  </conditionalFormatting>
  <conditionalFormatting sqref="C91:C92">
    <cfRule type="duplicateValues" dxfId="69" priority="70"/>
  </conditionalFormatting>
  <conditionalFormatting sqref="C93">
    <cfRule type="duplicateValues" dxfId="68" priority="69"/>
  </conditionalFormatting>
  <conditionalFormatting sqref="C98:C99">
    <cfRule type="duplicateValues" dxfId="67" priority="68"/>
  </conditionalFormatting>
  <conditionalFormatting sqref="C100">
    <cfRule type="duplicateValues" dxfId="66" priority="67"/>
  </conditionalFormatting>
  <conditionalFormatting sqref="C105:C106">
    <cfRule type="duplicateValues" dxfId="65" priority="66"/>
  </conditionalFormatting>
  <conditionalFormatting sqref="C107">
    <cfRule type="duplicateValues" dxfId="64" priority="65"/>
  </conditionalFormatting>
  <conditionalFormatting sqref="C112:C113">
    <cfRule type="duplicateValues" dxfId="63" priority="64"/>
  </conditionalFormatting>
  <conditionalFormatting sqref="C114">
    <cfRule type="duplicateValues" dxfId="62" priority="63"/>
  </conditionalFormatting>
  <conditionalFormatting sqref="C119:C120">
    <cfRule type="duplicateValues" dxfId="61" priority="62"/>
  </conditionalFormatting>
  <conditionalFormatting sqref="C121">
    <cfRule type="duplicateValues" dxfId="60" priority="61"/>
  </conditionalFormatting>
  <conditionalFormatting sqref="C126:C127">
    <cfRule type="duplicateValues" dxfId="59" priority="60"/>
  </conditionalFormatting>
  <conditionalFormatting sqref="C128">
    <cfRule type="duplicateValues" dxfId="58" priority="59"/>
  </conditionalFormatting>
  <conditionalFormatting sqref="C133:C134">
    <cfRule type="duplicateValues" dxfId="57" priority="58"/>
  </conditionalFormatting>
  <conditionalFormatting sqref="C135">
    <cfRule type="duplicateValues" dxfId="56" priority="57"/>
  </conditionalFormatting>
  <conditionalFormatting sqref="C140:C141">
    <cfRule type="duplicateValues" dxfId="55" priority="56"/>
  </conditionalFormatting>
  <conditionalFormatting sqref="C142">
    <cfRule type="duplicateValues" dxfId="54" priority="55"/>
  </conditionalFormatting>
  <conditionalFormatting sqref="C147:C148">
    <cfRule type="duplicateValues" dxfId="53" priority="54"/>
  </conditionalFormatting>
  <conditionalFormatting sqref="C149">
    <cfRule type="duplicateValues" dxfId="52" priority="53"/>
  </conditionalFormatting>
  <conditionalFormatting sqref="C154:C155">
    <cfRule type="duplicateValues" dxfId="51" priority="52"/>
  </conditionalFormatting>
  <conditionalFormatting sqref="C156">
    <cfRule type="duplicateValues" dxfId="50" priority="51"/>
  </conditionalFormatting>
  <conditionalFormatting sqref="C161:C162">
    <cfRule type="duplicateValues" dxfId="49" priority="50"/>
  </conditionalFormatting>
  <conditionalFormatting sqref="C163">
    <cfRule type="duplicateValues" dxfId="48" priority="49"/>
  </conditionalFormatting>
  <conditionalFormatting sqref="C168:C169">
    <cfRule type="duplicateValues" dxfId="47" priority="48"/>
  </conditionalFormatting>
  <conditionalFormatting sqref="C170">
    <cfRule type="duplicateValues" dxfId="46" priority="47"/>
  </conditionalFormatting>
  <conditionalFormatting sqref="C175:C176">
    <cfRule type="duplicateValues" dxfId="45" priority="46"/>
  </conditionalFormatting>
  <conditionalFormatting sqref="C177">
    <cfRule type="duplicateValues" dxfId="44" priority="45"/>
  </conditionalFormatting>
  <conditionalFormatting sqref="C182:C183">
    <cfRule type="duplicateValues" dxfId="43" priority="44"/>
  </conditionalFormatting>
  <conditionalFormatting sqref="C184">
    <cfRule type="duplicateValues" dxfId="42" priority="43"/>
  </conditionalFormatting>
  <conditionalFormatting sqref="C189:C190">
    <cfRule type="duplicateValues" dxfId="41" priority="42"/>
  </conditionalFormatting>
  <conditionalFormatting sqref="C191">
    <cfRule type="duplicateValues" dxfId="40" priority="41"/>
  </conditionalFormatting>
  <conditionalFormatting sqref="C196:C197">
    <cfRule type="duplicateValues" dxfId="39" priority="40"/>
  </conditionalFormatting>
  <conditionalFormatting sqref="C198">
    <cfRule type="duplicateValues" dxfId="38" priority="39"/>
  </conditionalFormatting>
  <conditionalFormatting sqref="C203:C204">
    <cfRule type="duplicateValues" dxfId="37" priority="38"/>
  </conditionalFormatting>
  <conditionalFormatting sqref="C205">
    <cfRule type="duplicateValues" dxfId="36" priority="37"/>
  </conditionalFormatting>
  <conditionalFormatting sqref="C210:C211">
    <cfRule type="duplicateValues" dxfId="35" priority="36"/>
  </conditionalFormatting>
  <conditionalFormatting sqref="C212">
    <cfRule type="duplicateValues" dxfId="34" priority="35"/>
  </conditionalFormatting>
  <conditionalFormatting sqref="C217:C218">
    <cfRule type="duplicateValues" dxfId="33" priority="34"/>
  </conditionalFormatting>
  <conditionalFormatting sqref="C219">
    <cfRule type="duplicateValues" dxfId="32" priority="33"/>
  </conditionalFormatting>
  <conditionalFormatting sqref="C224:C225">
    <cfRule type="duplicateValues" dxfId="31" priority="32"/>
  </conditionalFormatting>
  <conditionalFormatting sqref="C226">
    <cfRule type="duplicateValues" dxfId="30" priority="31"/>
  </conditionalFormatting>
  <conditionalFormatting sqref="C231:C232">
    <cfRule type="duplicateValues" dxfId="29" priority="30"/>
  </conditionalFormatting>
  <conditionalFormatting sqref="C233">
    <cfRule type="duplicateValues" dxfId="28" priority="29"/>
  </conditionalFormatting>
  <conditionalFormatting sqref="C238:C239">
    <cfRule type="duplicateValues" dxfId="27" priority="28"/>
  </conditionalFormatting>
  <conditionalFormatting sqref="C240">
    <cfRule type="duplicateValues" dxfId="26" priority="27"/>
  </conditionalFormatting>
  <conditionalFormatting sqref="C245:C246">
    <cfRule type="duplicateValues" dxfId="25" priority="26"/>
  </conditionalFormatting>
  <conditionalFormatting sqref="C247">
    <cfRule type="duplicateValues" dxfId="24" priority="25"/>
  </conditionalFormatting>
  <conditionalFormatting sqref="C252:C253">
    <cfRule type="duplicateValues" dxfId="23" priority="24"/>
  </conditionalFormatting>
  <conditionalFormatting sqref="C254">
    <cfRule type="duplicateValues" dxfId="22" priority="23"/>
  </conditionalFormatting>
  <conditionalFormatting sqref="C259:C260">
    <cfRule type="duplicateValues" dxfId="21" priority="22"/>
  </conditionalFormatting>
  <conditionalFormatting sqref="C261">
    <cfRule type="duplicateValues" dxfId="20" priority="21"/>
  </conditionalFormatting>
  <conditionalFormatting sqref="C266:C267">
    <cfRule type="duplicateValues" dxfId="19" priority="20"/>
  </conditionalFormatting>
  <conditionalFormatting sqref="C268">
    <cfRule type="duplicateValues" dxfId="18" priority="19"/>
  </conditionalFormatting>
  <conditionalFormatting sqref="C273:C274">
    <cfRule type="duplicateValues" dxfId="17" priority="18"/>
  </conditionalFormatting>
  <conditionalFormatting sqref="C275">
    <cfRule type="duplicateValues" dxfId="16" priority="17"/>
  </conditionalFormatting>
  <conditionalFormatting sqref="C280:C281">
    <cfRule type="duplicateValues" dxfId="15" priority="16"/>
  </conditionalFormatting>
  <conditionalFormatting sqref="C282">
    <cfRule type="duplicateValues" dxfId="14" priority="15"/>
  </conditionalFormatting>
  <conditionalFormatting sqref="C287:C288">
    <cfRule type="duplicateValues" dxfId="13" priority="14"/>
  </conditionalFormatting>
  <conditionalFormatting sqref="C289">
    <cfRule type="duplicateValues" dxfId="12" priority="13"/>
  </conditionalFormatting>
  <conditionalFormatting sqref="C294:C295">
    <cfRule type="duplicateValues" dxfId="11" priority="12"/>
  </conditionalFormatting>
  <conditionalFormatting sqref="C296">
    <cfRule type="duplicateValues" dxfId="10" priority="11"/>
  </conditionalFormatting>
  <conditionalFormatting sqref="C301:C302">
    <cfRule type="duplicateValues" dxfId="9" priority="10"/>
  </conditionalFormatting>
  <conditionalFormatting sqref="C303">
    <cfRule type="duplicateValues" dxfId="8" priority="9"/>
  </conditionalFormatting>
  <conditionalFormatting sqref="C308:C309">
    <cfRule type="duplicateValues" dxfId="7" priority="8"/>
  </conditionalFormatting>
  <conditionalFormatting sqref="C310">
    <cfRule type="duplicateValues" dxfId="6" priority="7"/>
  </conditionalFormatting>
  <conditionalFormatting sqref="C315:C316">
    <cfRule type="duplicateValues" dxfId="5" priority="6"/>
  </conditionalFormatting>
  <conditionalFormatting sqref="C317">
    <cfRule type="duplicateValues" dxfId="4" priority="5"/>
  </conditionalFormatting>
  <conditionalFormatting sqref="C322:C323">
    <cfRule type="duplicateValues" dxfId="3" priority="4"/>
  </conditionalFormatting>
  <conditionalFormatting sqref="C324">
    <cfRule type="duplicateValues" dxfId="2" priority="3"/>
  </conditionalFormatting>
  <conditionalFormatting sqref="C329:C330">
    <cfRule type="duplicateValues" dxfId="1" priority="2"/>
  </conditionalFormatting>
  <conditionalFormatting sqref="C331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31" customWidth="1"/>
    <col min="2" max="2" width="20.44140625" style="31" customWidth="1"/>
    <col min="3" max="3" width="18.33203125" style="31" customWidth="1"/>
    <col min="4" max="6" width="15.5546875" style="38" customWidth="1"/>
    <col min="7" max="7" width="3.77734375" style="18" customWidth="1"/>
    <col min="8" max="16384" width="8.88671875" style="18"/>
  </cols>
  <sheetData>
    <row r="1" spans="1:6" s="40" customFormat="1" ht="36" customHeight="1" x14ac:dyDescent="0.15">
      <c r="A1" s="11" t="s">
        <v>673</v>
      </c>
      <c r="B1" s="11"/>
      <c r="C1" s="11"/>
      <c r="D1" s="100"/>
      <c r="E1" s="100"/>
      <c r="F1" s="100"/>
    </row>
    <row r="2" spans="1:6" ht="20.25" customHeight="1" thickBot="1" x14ac:dyDescent="0.2">
      <c r="A2" s="52" t="s">
        <v>674</v>
      </c>
      <c r="B2" s="35"/>
      <c r="C2" s="26"/>
      <c r="D2" s="101"/>
      <c r="E2" s="101"/>
      <c r="F2" s="102" t="s">
        <v>675</v>
      </c>
    </row>
    <row r="3" spans="1:6" ht="20.25" customHeight="1" thickTop="1" x14ac:dyDescent="0.15">
      <c r="A3" s="53" t="s">
        <v>26</v>
      </c>
      <c r="B3" s="261" t="s">
        <v>566</v>
      </c>
      <c r="C3" s="262"/>
      <c r="D3" s="262"/>
      <c r="E3" s="262"/>
      <c r="F3" s="263"/>
    </row>
    <row r="4" spans="1:6" ht="20.25" customHeight="1" x14ac:dyDescent="0.15">
      <c r="A4" s="264" t="s">
        <v>34</v>
      </c>
      <c r="B4" s="267" t="s">
        <v>27</v>
      </c>
      <c r="C4" s="268" t="s">
        <v>720</v>
      </c>
      <c r="D4" s="238" t="s">
        <v>35</v>
      </c>
      <c r="E4" s="238" t="s">
        <v>28</v>
      </c>
      <c r="F4" s="239" t="s">
        <v>88</v>
      </c>
    </row>
    <row r="5" spans="1:6" ht="20.25" customHeight="1" x14ac:dyDescent="0.15">
      <c r="A5" s="265"/>
      <c r="B5" s="267"/>
      <c r="C5" s="269"/>
      <c r="D5" s="238" t="s">
        <v>36</v>
      </c>
      <c r="E5" s="238" t="s">
        <v>29</v>
      </c>
      <c r="F5" s="239" t="s">
        <v>37</v>
      </c>
    </row>
    <row r="6" spans="1:6" ht="20.25" customHeight="1" x14ac:dyDescent="0.15">
      <c r="A6" s="265"/>
      <c r="B6" s="270">
        <v>44509</v>
      </c>
      <c r="C6" s="271" t="s">
        <v>581</v>
      </c>
      <c r="D6" s="273">
        <v>60350000</v>
      </c>
      <c r="E6" s="273">
        <v>59720760</v>
      </c>
      <c r="F6" s="275">
        <v>0.98957348798674394</v>
      </c>
    </row>
    <row r="7" spans="1:6" ht="20.25" customHeight="1" x14ac:dyDescent="0.15">
      <c r="A7" s="266"/>
      <c r="B7" s="270"/>
      <c r="C7" s="272"/>
      <c r="D7" s="274"/>
      <c r="E7" s="274"/>
      <c r="F7" s="275"/>
    </row>
    <row r="8" spans="1:6" ht="20.25" customHeight="1" x14ac:dyDescent="0.15">
      <c r="A8" s="247" t="s">
        <v>30</v>
      </c>
      <c r="B8" s="240" t="s">
        <v>31</v>
      </c>
      <c r="C8" s="240" t="s">
        <v>721</v>
      </c>
      <c r="D8" s="249" t="s">
        <v>32</v>
      </c>
      <c r="E8" s="249"/>
      <c r="F8" s="250"/>
    </row>
    <row r="9" spans="1:6" ht="20.25" customHeight="1" x14ac:dyDescent="0.15">
      <c r="A9" s="248"/>
      <c r="B9" s="8" t="s">
        <v>157</v>
      </c>
      <c r="C9" s="8" t="s">
        <v>678</v>
      </c>
      <c r="D9" s="251" t="s">
        <v>349</v>
      </c>
      <c r="E9" s="252"/>
      <c r="F9" s="253"/>
    </row>
    <row r="10" spans="1:6" ht="20.25" customHeight="1" x14ac:dyDescent="0.15">
      <c r="A10" s="61" t="s">
        <v>722</v>
      </c>
      <c r="B10" s="254" t="s">
        <v>679</v>
      </c>
      <c r="C10" s="255"/>
      <c r="D10" s="256"/>
      <c r="E10" s="256"/>
      <c r="F10" s="257"/>
    </row>
    <row r="11" spans="1:6" ht="20.25" customHeight="1" x14ac:dyDescent="0.15">
      <c r="A11" s="61" t="s">
        <v>38</v>
      </c>
      <c r="B11" s="258" t="s">
        <v>323</v>
      </c>
      <c r="C11" s="256"/>
      <c r="D11" s="256"/>
      <c r="E11" s="256"/>
      <c r="F11" s="257"/>
    </row>
    <row r="12" spans="1:6" ht="20.25" customHeight="1" thickBot="1" x14ac:dyDescent="0.2">
      <c r="A12" s="54" t="s">
        <v>33</v>
      </c>
      <c r="B12" s="259"/>
      <c r="C12" s="259"/>
      <c r="D12" s="259"/>
      <c r="E12" s="259"/>
      <c r="F12" s="260"/>
    </row>
    <row r="13" spans="1:6" ht="20.25" customHeight="1" thickTop="1" x14ac:dyDescent="0.15">
      <c r="A13" s="53" t="s">
        <v>26</v>
      </c>
      <c r="B13" s="261" t="s">
        <v>354</v>
      </c>
      <c r="C13" s="262"/>
      <c r="D13" s="262"/>
      <c r="E13" s="262"/>
      <c r="F13" s="263"/>
    </row>
    <row r="14" spans="1:6" ht="20.25" customHeight="1" x14ac:dyDescent="0.15">
      <c r="A14" s="264" t="s">
        <v>34</v>
      </c>
      <c r="B14" s="267" t="s">
        <v>27</v>
      </c>
      <c r="C14" s="268" t="s">
        <v>720</v>
      </c>
      <c r="D14" s="238" t="s">
        <v>35</v>
      </c>
      <c r="E14" s="238" t="s">
        <v>28</v>
      </c>
      <c r="F14" s="239" t="s">
        <v>88</v>
      </c>
    </row>
    <row r="15" spans="1:6" ht="20.25" customHeight="1" x14ac:dyDescent="0.15">
      <c r="A15" s="265"/>
      <c r="B15" s="267"/>
      <c r="C15" s="269"/>
      <c r="D15" s="238" t="s">
        <v>36</v>
      </c>
      <c r="E15" s="238" t="s">
        <v>29</v>
      </c>
      <c r="F15" s="239" t="s">
        <v>37</v>
      </c>
    </row>
    <row r="16" spans="1:6" ht="20.25" customHeight="1" x14ac:dyDescent="0.15">
      <c r="A16" s="265"/>
      <c r="B16" s="270">
        <v>44531</v>
      </c>
      <c r="C16" s="271" t="s">
        <v>583</v>
      </c>
      <c r="D16" s="273">
        <v>12100000</v>
      </c>
      <c r="E16" s="273">
        <v>12100000</v>
      </c>
      <c r="F16" s="275">
        <v>1</v>
      </c>
    </row>
    <row r="17" spans="1:6" ht="20.25" customHeight="1" x14ac:dyDescent="0.15">
      <c r="A17" s="266"/>
      <c r="B17" s="270"/>
      <c r="C17" s="272"/>
      <c r="D17" s="274"/>
      <c r="E17" s="274"/>
      <c r="F17" s="275"/>
    </row>
    <row r="18" spans="1:6" ht="20.25" customHeight="1" x14ac:dyDescent="0.15">
      <c r="A18" s="247" t="s">
        <v>30</v>
      </c>
      <c r="B18" s="240" t="s">
        <v>31</v>
      </c>
      <c r="C18" s="240" t="s">
        <v>723</v>
      </c>
      <c r="D18" s="249" t="s">
        <v>32</v>
      </c>
      <c r="E18" s="249"/>
      <c r="F18" s="250"/>
    </row>
    <row r="19" spans="1:6" ht="20.25" customHeight="1" x14ac:dyDescent="0.15">
      <c r="A19" s="248"/>
      <c r="B19" s="8" t="s">
        <v>528</v>
      </c>
      <c r="C19" s="8" t="s">
        <v>680</v>
      </c>
      <c r="D19" s="251" t="s">
        <v>584</v>
      </c>
      <c r="E19" s="252"/>
      <c r="F19" s="253"/>
    </row>
    <row r="20" spans="1:6" ht="20.25" customHeight="1" x14ac:dyDescent="0.15">
      <c r="A20" s="61" t="s">
        <v>724</v>
      </c>
      <c r="B20" s="254" t="s">
        <v>135</v>
      </c>
      <c r="C20" s="255"/>
      <c r="D20" s="256"/>
      <c r="E20" s="256"/>
      <c r="F20" s="257"/>
    </row>
    <row r="21" spans="1:6" ht="20.25" customHeight="1" x14ac:dyDescent="0.15">
      <c r="A21" s="61" t="s">
        <v>38</v>
      </c>
      <c r="B21" s="258" t="s">
        <v>270</v>
      </c>
      <c r="C21" s="256"/>
      <c r="D21" s="256"/>
      <c r="E21" s="256"/>
      <c r="F21" s="257"/>
    </row>
    <row r="22" spans="1:6" ht="20.25" customHeight="1" thickBot="1" x14ac:dyDescent="0.2">
      <c r="A22" s="54" t="s">
        <v>33</v>
      </c>
      <c r="B22" s="259"/>
      <c r="C22" s="259"/>
      <c r="D22" s="259"/>
      <c r="E22" s="259"/>
      <c r="F22" s="260"/>
    </row>
    <row r="23" spans="1:6" ht="20.25" customHeight="1" thickTop="1" x14ac:dyDescent="0.15">
      <c r="A23" s="53" t="s">
        <v>26</v>
      </c>
      <c r="B23" s="261" t="s">
        <v>489</v>
      </c>
      <c r="C23" s="262"/>
      <c r="D23" s="262"/>
      <c r="E23" s="262"/>
      <c r="F23" s="263"/>
    </row>
    <row r="24" spans="1:6" ht="20.25" customHeight="1" x14ac:dyDescent="0.15">
      <c r="A24" s="264" t="s">
        <v>34</v>
      </c>
      <c r="B24" s="267" t="s">
        <v>27</v>
      </c>
      <c r="C24" s="268" t="s">
        <v>725</v>
      </c>
      <c r="D24" s="238" t="s">
        <v>35</v>
      </c>
      <c r="E24" s="238" t="s">
        <v>28</v>
      </c>
      <c r="F24" s="239" t="s">
        <v>88</v>
      </c>
    </row>
    <row r="25" spans="1:6" ht="20.25" customHeight="1" x14ac:dyDescent="0.15">
      <c r="A25" s="265"/>
      <c r="B25" s="267"/>
      <c r="C25" s="269"/>
      <c r="D25" s="238" t="s">
        <v>36</v>
      </c>
      <c r="E25" s="238" t="s">
        <v>29</v>
      </c>
      <c r="F25" s="239" t="s">
        <v>37</v>
      </c>
    </row>
    <row r="26" spans="1:6" ht="20.25" customHeight="1" x14ac:dyDescent="0.15">
      <c r="A26" s="265"/>
      <c r="B26" s="270">
        <v>44531</v>
      </c>
      <c r="C26" s="271" t="s">
        <v>586</v>
      </c>
      <c r="D26" s="273">
        <v>900000</v>
      </c>
      <c r="E26" s="273">
        <v>880000</v>
      </c>
      <c r="F26" s="275">
        <v>0.97777777777777775</v>
      </c>
    </row>
    <row r="27" spans="1:6" ht="20.25" customHeight="1" x14ac:dyDescent="0.15">
      <c r="A27" s="266"/>
      <c r="B27" s="270"/>
      <c r="C27" s="272"/>
      <c r="D27" s="274"/>
      <c r="E27" s="274"/>
      <c r="F27" s="275"/>
    </row>
    <row r="28" spans="1:6" ht="20.25" customHeight="1" x14ac:dyDescent="0.15">
      <c r="A28" s="247" t="s">
        <v>30</v>
      </c>
      <c r="B28" s="240" t="s">
        <v>31</v>
      </c>
      <c r="C28" s="240" t="s">
        <v>726</v>
      </c>
      <c r="D28" s="249" t="s">
        <v>32</v>
      </c>
      <c r="E28" s="249"/>
      <c r="F28" s="250"/>
    </row>
    <row r="29" spans="1:6" ht="20.25" customHeight="1" x14ac:dyDescent="0.15">
      <c r="A29" s="248"/>
      <c r="B29" s="8" t="s">
        <v>192</v>
      </c>
      <c r="C29" s="8" t="s">
        <v>681</v>
      </c>
      <c r="D29" s="251" t="s">
        <v>587</v>
      </c>
      <c r="E29" s="252"/>
      <c r="F29" s="253"/>
    </row>
    <row r="30" spans="1:6" ht="20.25" customHeight="1" x14ac:dyDescent="0.15">
      <c r="A30" s="61" t="s">
        <v>727</v>
      </c>
      <c r="B30" s="254" t="s">
        <v>135</v>
      </c>
      <c r="C30" s="255"/>
      <c r="D30" s="256"/>
      <c r="E30" s="256"/>
      <c r="F30" s="257"/>
    </row>
    <row r="31" spans="1:6" ht="20.25" customHeight="1" x14ac:dyDescent="0.15">
      <c r="A31" s="61" t="s">
        <v>38</v>
      </c>
      <c r="B31" s="258" t="s">
        <v>270</v>
      </c>
      <c r="C31" s="256"/>
      <c r="D31" s="256"/>
      <c r="E31" s="256"/>
      <c r="F31" s="257"/>
    </row>
    <row r="32" spans="1:6" ht="20.25" customHeight="1" thickBot="1" x14ac:dyDescent="0.2">
      <c r="A32" s="54" t="s">
        <v>33</v>
      </c>
      <c r="B32" s="259"/>
      <c r="C32" s="259"/>
      <c r="D32" s="259"/>
      <c r="E32" s="259"/>
      <c r="F32" s="260"/>
    </row>
    <row r="33" spans="1:6" ht="20.25" customHeight="1" thickTop="1" x14ac:dyDescent="0.15">
      <c r="A33" s="53" t="s">
        <v>26</v>
      </c>
      <c r="B33" s="261" t="s">
        <v>490</v>
      </c>
      <c r="C33" s="262"/>
      <c r="D33" s="262"/>
      <c r="E33" s="262"/>
      <c r="F33" s="263"/>
    </row>
    <row r="34" spans="1:6" ht="20.25" customHeight="1" x14ac:dyDescent="0.15">
      <c r="A34" s="264" t="s">
        <v>34</v>
      </c>
      <c r="B34" s="267" t="s">
        <v>27</v>
      </c>
      <c r="C34" s="268" t="s">
        <v>676</v>
      </c>
      <c r="D34" s="238" t="s">
        <v>35</v>
      </c>
      <c r="E34" s="238" t="s">
        <v>28</v>
      </c>
      <c r="F34" s="239" t="s">
        <v>88</v>
      </c>
    </row>
    <row r="35" spans="1:6" ht="20.25" customHeight="1" x14ac:dyDescent="0.15">
      <c r="A35" s="265"/>
      <c r="B35" s="267"/>
      <c r="C35" s="269"/>
      <c r="D35" s="238" t="s">
        <v>36</v>
      </c>
      <c r="E35" s="238" t="s">
        <v>29</v>
      </c>
      <c r="F35" s="239" t="s">
        <v>37</v>
      </c>
    </row>
    <row r="36" spans="1:6" ht="20.25" customHeight="1" x14ac:dyDescent="0.15">
      <c r="A36" s="265"/>
      <c r="B36" s="270">
        <v>44531</v>
      </c>
      <c r="C36" s="271" t="s">
        <v>589</v>
      </c>
      <c r="D36" s="273">
        <v>500000</v>
      </c>
      <c r="E36" s="273">
        <v>486610</v>
      </c>
      <c r="F36" s="275">
        <v>0.97321999999999997</v>
      </c>
    </row>
    <row r="37" spans="1:6" ht="20.25" customHeight="1" x14ac:dyDescent="0.15">
      <c r="A37" s="266"/>
      <c r="B37" s="270"/>
      <c r="C37" s="272"/>
      <c r="D37" s="274"/>
      <c r="E37" s="274"/>
      <c r="F37" s="275"/>
    </row>
    <row r="38" spans="1:6" ht="20.25" customHeight="1" x14ac:dyDescent="0.15">
      <c r="A38" s="247" t="s">
        <v>30</v>
      </c>
      <c r="B38" s="240" t="s">
        <v>31</v>
      </c>
      <c r="C38" s="240" t="s">
        <v>728</v>
      </c>
      <c r="D38" s="249" t="s">
        <v>32</v>
      </c>
      <c r="E38" s="249"/>
      <c r="F38" s="250"/>
    </row>
    <row r="39" spans="1:6" ht="20.25" customHeight="1" x14ac:dyDescent="0.15">
      <c r="A39" s="248"/>
      <c r="B39" s="8" t="s">
        <v>157</v>
      </c>
      <c r="C39" s="8" t="s">
        <v>682</v>
      </c>
      <c r="D39" s="251" t="s">
        <v>349</v>
      </c>
      <c r="E39" s="252"/>
      <c r="F39" s="253"/>
    </row>
    <row r="40" spans="1:6" ht="20.25" customHeight="1" x14ac:dyDescent="0.15">
      <c r="A40" s="61" t="s">
        <v>722</v>
      </c>
      <c r="B40" s="254" t="s">
        <v>679</v>
      </c>
      <c r="C40" s="255"/>
      <c r="D40" s="256"/>
      <c r="E40" s="256"/>
      <c r="F40" s="257"/>
    </row>
    <row r="41" spans="1:6" ht="20.25" customHeight="1" x14ac:dyDescent="0.15">
      <c r="A41" s="61" t="s">
        <v>38</v>
      </c>
      <c r="B41" s="258" t="s">
        <v>351</v>
      </c>
      <c r="C41" s="256"/>
      <c r="D41" s="256"/>
      <c r="E41" s="256"/>
      <c r="F41" s="257"/>
    </row>
    <row r="42" spans="1:6" ht="20.25" customHeight="1" thickBot="1" x14ac:dyDescent="0.2">
      <c r="A42" s="54" t="s">
        <v>33</v>
      </c>
      <c r="B42" s="259"/>
      <c r="C42" s="259"/>
      <c r="D42" s="259"/>
      <c r="E42" s="259"/>
      <c r="F42" s="260"/>
    </row>
    <row r="43" spans="1:6" ht="20.25" customHeight="1" thickTop="1" x14ac:dyDescent="0.15">
      <c r="A43" s="53" t="s">
        <v>26</v>
      </c>
      <c r="B43" s="261" t="s">
        <v>355</v>
      </c>
      <c r="C43" s="262"/>
      <c r="D43" s="262"/>
      <c r="E43" s="262"/>
      <c r="F43" s="263"/>
    </row>
    <row r="44" spans="1:6" ht="20.25" customHeight="1" x14ac:dyDescent="0.15">
      <c r="A44" s="264" t="s">
        <v>34</v>
      </c>
      <c r="B44" s="267" t="s">
        <v>27</v>
      </c>
      <c r="C44" s="268" t="s">
        <v>729</v>
      </c>
      <c r="D44" s="238" t="s">
        <v>35</v>
      </c>
      <c r="E44" s="238" t="s">
        <v>28</v>
      </c>
      <c r="F44" s="239" t="s">
        <v>88</v>
      </c>
    </row>
    <row r="45" spans="1:6" ht="20.25" customHeight="1" x14ac:dyDescent="0.15">
      <c r="A45" s="265"/>
      <c r="B45" s="267"/>
      <c r="C45" s="269"/>
      <c r="D45" s="238" t="s">
        <v>36</v>
      </c>
      <c r="E45" s="238" t="s">
        <v>29</v>
      </c>
      <c r="F45" s="239" t="s">
        <v>37</v>
      </c>
    </row>
    <row r="46" spans="1:6" ht="20.25" customHeight="1" x14ac:dyDescent="0.15">
      <c r="A46" s="265"/>
      <c r="B46" s="270">
        <v>44533</v>
      </c>
      <c r="C46" s="271" t="s">
        <v>591</v>
      </c>
      <c r="D46" s="273">
        <v>3600000</v>
      </c>
      <c r="E46" s="273">
        <v>3420000</v>
      </c>
      <c r="F46" s="275">
        <v>0.95</v>
      </c>
    </row>
    <row r="47" spans="1:6" ht="20.25" customHeight="1" x14ac:dyDescent="0.15">
      <c r="A47" s="266"/>
      <c r="B47" s="270"/>
      <c r="C47" s="272"/>
      <c r="D47" s="274"/>
      <c r="E47" s="274"/>
      <c r="F47" s="275"/>
    </row>
    <row r="48" spans="1:6" ht="20.25" customHeight="1" x14ac:dyDescent="0.15">
      <c r="A48" s="247" t="s">
        <v>30</v>
      </c>
      <c r="B48" s="240" t="s">
        <v>31</v>
      </c>
      <c r="C48" s="240" t="s">
        <v>730</v>
      </c>
      <c r="D48" s="249" t="s">
        <v>32</v>
      </c>
      <c r="E48" s="249"/>
      <c r="F48" s="250"/>
    </row>
    <row r="49" spans="1:6" ht="20.25" customHeight="1" x14ac:dyDescent="0.15">
      <c r="A49" s="248"/>
      <c r="B49" s="8" t="s">
        <v>529</v>
      </c>
      <c r="C49" s="8" t="s">
        <v>683</v>
      </c>
      <c r="D49" s="251" t="s">
        <v>592</v>
      </c>
      <c r="E49" s="252"/>
      <c r="F49" s="253"/>
    </row>
    <row r="50" spans="1:6" ht="20.25" customHeight="1" x14ac:dyDescent="0.15">
      <c r="A50" s="61" t="s">
        <v>727</v>
      </c>
      <c r="B50" s="254" t="s">
        <v>135</v>
      </c>
      <c r="C50" s="255"/>
      <c r="D50" s="256"/>
      <c r="E50" s="256"/>
      <c r="F50" s="257"/>
    </row>
    <row r="51" spans="1:6" ht="20.25" customHeight="1" x14ac:dyDescent="0.15">
      <c r="A51" s="61" t="s">
        <v>38</v>
      </c>
      <c r="B51" s="258" t="s">
        <v>323</v>
      </c>
      <c r="C51" s="256"/>
      <c r="D51" s="256"/>
      <c r="E51" s="256"/>
      <c r="F51" s="257"/>
    </row>
    <row r="52" spans="1:6" ht="20.25" customHeight="1" thickBot="1" x14ac:dyDescent="0.2">
      <c r="A52" s="54" t="s">
        <v>33</v>
      </c>
      <c r="B52" s="259"/>
      <c r="C52" s="259"/>
      <c r="D52" s="259"/>
      <c r="E52" s="259"/>
      <c r="F52" s="260"/>
    </row>
    <row r="53" spans="1:6" ht="20.25" customHeight="1" thickTop="1" x14ac:dyDescent="0.15">
      <c r="A53" s="53" t="s">
        <v>26</v>
      </c>
      <c r="B53" s="261" t="s">
        <v>359</v>
      </c>
      <c r="C53" s="262"/>
      <c r="D53" s="262"/>
      <c r="E53" s="262"/>
      <c r="F53" s="263"/>
    </row>
    <row r="54" spans="1:6" ht="20.25" customHeight="1" x14ac:dyDescent="0.15">
      <c r="A54" s="264" t="s">
        <v>34</v>
      </c>
      <c r="B54" s="267" t="s">
        <v>27</v>
      </c>
      <c r="C54" s="268" t="s">
        <v>731</v>
      </c>
      <c r="D54" s="238" t="s">
        <v>35</v>
      </c>
      <c r="E54" s="238" t="s">
        <v>28</v>
      </c>
      <c r="F54" s="239" t="s">
        <v>88</v>
      </c>
    </row>
    <row r="55" spans="1:6" ht="20.25" customHeight="1" x14ac:dyDescent="0.15">
      <c r="A55" s="265"/>
      <c r="B55" s="267"/>
      <c r="C55" s="269"/>
      <c r="D55" s="238" t="s">
        <v>36</v>
      </c>
      <c r="E55" s="238" t="s">
        <v>29</v>
      </c>
      <c r="F55" s="239" t="s">
        <v>37</v>
      </c>
    </row>
    <row r="56" spans="1:6" ht="20.25" customHeight="1" x14ac:dyDescent="0.15">
      <c r="A56" s="265"/>
      <c r="B56" s="270">
        <v>44536</v>
      </c>
      <c r="C56" s="271" t="s">
        <v>593</v>
      </c>
      <c r="D56" s="273">
        <v>3300000</v>
      </c>
      <c r="E56" s="273">
        <v>3200000</v>
      </c>
      <c r="F56" s="275">
        <v>0.96969696969696972</v>
      </c>
    </row>
    <row r="57" spans="1:6" ht="20.25" customHeight="1" x14ac:dyDescent="0.15">
      <c r="A57" s="266"/>
      <c r="B57" s="270"/>
      <c r="C57" s="272"/>
      <c r="D57" s="274"/>
      <c r="E57" s="274"/>
      <c r="F57" s="275"/>
    </row>
    <row r="58" spans="1:6" ht="20.25" customHeight="1" x14ac:dyDescent="0.15">
      <c r="A58" s="247" t="s">
        <v>30</v>
      </c>
      <c r="B58" s="240" t="s">
        <v>31</v>
      </c>
      <c r="C58" s="240" t="s">
        <v>721</v>
      </c>
      <c r="D58" s="249" t="s">
        <v>32</v>
      </c>
      <c r="E58" s="249"/>
      <c r="F58" s="250"/>
    </row>
    <row r="59" spans="1:6" ht="20.25" customHeight="1" x14ac:dyDescent="0.15">
      <c r="A59" s="248"/>
      <c r="B59" s="8" t="s">
        <v>309</v>
      </c>
      <c r="C59" s="8" t="s">
        <v>684</v>
      </c>
      <c r="D59" s="251" t="s">
        <v>594</v>
      </c>
      <c r="E59" s="252"/>
      <c r="F59" s="253"/>
    </row>
    <row r="60" spans="1:6" ht="20.25" customHeight="1" x14ac:dyDescent="0.15">
      <c r="A60" s="61" t="s">
        <v>732</v>
      </c>
      <c r="B60" s="254" t="s">
        <v>135</v>
      </c>
      <c r="C60" s="255"/>
      <c r="D60" s="256"/>
      <c r="E60" s="256"/>
      <c r="F60" s="257"/>
    </row>
    <row r="61" spans="1:6" ht="20.25" customHeight="1" x14ac:dyDescent="0.15">
      <c r="A61" s="61" t="s">
        <v>38</v>
      </c>
      <c r="B61" s="258" t="s">
        <v>323</v>
      </c>
      <c r="C61" s="256"/>
      <c r="D61" s="256"/>
      <c r="E61" s="256"/>
      <c r="F61" s="257"/>
    </row>
    <row r="62" spans="1:6" ht="20.25" customHeight="1" thickBot="1" x14ac:dyDescent="0.2">
      <c r="A62" s="54" t="s">
        <v>33</v>
      </c>
      <c r="B62" s="259"/>
      <c r="C62" s="259"/>
      <c r="D62" s="259"/>
      <c r="E62" s="259"/>
      <c r="F62" s="260"/>
    </row>
    <row r="63" spans="1:6" ht="20.25" customHeight="1" thickTop="1" x14ac:dyDescent="0.15">
      <c r="A63" s="53" t="s">
        <v>26</v>
      </c>
      <c r="B63" s="261" t="s">
        <v>491</v>
      </c>
      <c r="C63" s="262"/>
      <c r="D63" s="262"/>
      <c r="E63" s="262"/>
      <c r="F63" s="263"/>
    </row>
    <row r="64" spans="1:6" ht="20.25" customHeight="1" x14ac:dyDescent="0.15">
      <c r="A64" s="264" t="s">
        <v>34</v>
      </c>
      <c r="B64" s="267" t="s">
        <v>27</v>
      </c>
      <c r="C64" s="268" t="s">
        <v>733</v>
      </c>
      <c r="D64" s="238" t="s">
        <v>35</v>
      </c>
      <c r="E64" s="238" t="s">
        <v>28</v>
      </c>
      <c r="F64" s="239" t="s">
        <v>88</v>
      </c>
    </row>
    <row r="65" spans="1:6" ht="20.25" customHeight="1" x14ac:dyDescent="0.15">
      <c r="A65" s="265"/>
      <c r="B65" s="267"/>
      <c r="C65" s="269"/>
      <c r="D65" s="238" t="s">
        <v>36</v>
      </c>
      <c r="E65" s="238" t="s">
        <v>29</v>
      </c>
      <c r="F65" s="239" t="s">
        <v>37</v>
      </c>
    </row>
    <row r="66" spans="1:6" ht="20.25" customHeight="1" x14ac:dyDescent="0.15">
      <c r="A66" s="265"/>
      <c r="B66" s="270">
        <v>44536</v>
      </c>
      <c r="C66" s="271" t="s">
        <v>596</v>
      </c>
      <c r="D66" s="273">
        <v>4000000</v>
      </c>
      <c r="E66" s="273">
        <v>3800000</v>
      </c>
      <c r="F66" s="275">
        <v>0.95</v>
      </c>
    </row>
    <row r="67" spans="1:6" ht="20.25" customHeight="1" x14ac:dyDescent="0.15">
      <c r="A67" s="266"/>
      <c r="B67" s="270"/>
      <c r="C67" s="272"/>
      <c r="D67" s="274"/>
      <c r="E67" s="274"/>
      <c r="F67" s="275"/>
    </row>
    <row r="68" spans="1:6" ht="20.25" customHeight="1" x14ac:dyDescent="0.15">
      <c r="A68" s="247" t="s">
        <v>30</v>
      </c>
      <c r="B68" s="240" t="s">
        <v>31</v>
      </c>
      <c r="C68" s="240" t="s">
        <v>734</v>
      </c>
      <c r="D68" s="249" t="s">
        <v>32</v>
      </c>
      <c r="E68" s="249"/>
      <c r="F68" s="250"/>
    </row>
    <row r="69" spans="1:6" ht="20.25" customHeight="1" x14ac:dyDescent="0.15">
      <c r="A69" s="248"/>
      <c r="B69" s="8" t="s">
        <v>530</v>
      </c>
      <c r="C69" s="8" t="s">
        <v>685</v>
      </c>
      <c r="D69" s="251" t="s">
        <v>597</v>
      </c>
      <c r="E69" s="252"/>
      <c r="F69" s="253"/>
    </row>
    <row r="70" spans="1:6" ht="20.25" customHeight="1" x14ac:dyDescent="0.15">
      <c r="A70" s="61" t="s">
        <v>724</v>
      </c>
      <c r="B70" s="254" t="s">
        <v>135</v>
      </c>
      <c r="C70" s="255"/>
      <c r="D70" s="256"/>
      <c r="E70" s="256"/>
      <c r="F70" s="257"/>
    </row>
    <row r="71" spans="1:6" ht="20.25" customHeight="1" x14ac:dyDescent="0.15">
      <c r="A71" s="61" t="s">
        <v>38</v>
      </c>
      <c r="B71" s="258" t="s">
        <v>270</v>
      </c>
      <c r="C71" s="256"/>
      <c r="D71" s="256"/>
      <c r="E71" s="256"/>
      <c r="F71" s="257"/>
    </row>
    <row r="72" spans="1:6" ht="20.25" customHeight="1" thickBot="1" x14ac:dyDescent="0.2">
      <c r="A72" s="54" t="s">
        <v>33</v>
      </c>
      <c r="B72" s="259"/>
      <c r="C72" s="259"/>
      <c r="D72" s="259"/>
      <c r="E72" s="259"/>
      <c r="F72" s="260"/>
    </row>
    <row r="73" spans="1:6" ht="20.25" customHeight="1" thickTop="1" x14ac:dyDescent="0.15">
      <c r="A73" s="53" t="s">
        <v>26</v>
      </c>
      <c r="B73" s="261" t="s">
        <v>492</v>
      </c>
      <c r="C73" s="262"/>
      <c r="D73" s="262"/>
      <c r="E73" s="262"/>
      <c r="F73" s="263"/>
    </row>
    <row r="74" spans="1:6" ht="20.25" customHeight="1" x14ac:dyDescent="0.15">
      <c r="A74" s="264" t="s">
        <v>34</v>
      </c>
      <c r="B74" s="267" t="s">
        <v>27</v>
      </c>
      <c r="C74" s="268" t="s">
        <v>735</v>
      </c>
      <c r="D74" s="238" t="s">
        <v>35</v>
      </c>
      <c r="E74" s="238" t="s">
        <v>28</v>
      </c>
      <c r="F74" s="239" t="s">
        <v>88</v>
      </c>
    </row>
    <row r="75" spans="1:6" ht="20.25" customHeight="1" x14ac:dyDescent="0.15">
      <c r="A75" s="265"/>
      <c r="B75" s="267"/>
      <c r="C75" s="269"/>
      <c r="D75" s="238" t="s">
        <v>36</v>
      </c>
      <c r="E75" s="238" t="s">
        <v>29</v>
      </c>
      <c r="F75" s="239" t="s">
        <v>37</v>
      </c>
    </row>
    <row r="76" spans="1:6" ht="20.25" customHeight="1" x14ac:dyDescent="0.15">
      <c r="A76" s="265"/>
      <c r="B76" s="270">
        <v>44536</v>
      </c>
      <c r="C76" s="271" t="s">
        <v>598</v>
      </c>
      <c r="D76" s="273">
        <v>28160000</v>
      </c>
      <c r="E76" s="273">
        <v>27648500</v>
      </c>
      <c r="F76" s="275">
        <v>0.98183593749999998</v>
      </c>
    </row>
    <row r="77" spans="1:6" ht="20.25" customHeight="1" x14ac:dyDescent="0.15">
      <c r="A77" s="266"/>
      <c r="B77" s="270"/>
      <c r="C77" s="272"/>
      <c r="D77" s="274"/>
      <c r="E77" s="274"/>
      <c r="F77" s="275"/>
    </row>
    <row r="78" spans="1:6" ht="20.25" customHeight="1" x14ac:dyDescent="0.15">
      <c r="A78" s="247" t="s">
        <v>30</v>
      </c>
      <c r="B78" s="240" t="s">
        <v>31</v>
      </c>
      <c r="C78" s="240" t="s">
        <v>723</v>
      </c>
      <c r="D78" s="249" t="s">
        <v>32</v>
      </c>
      <c r="E78" s="249"/>
      <c r="F78" s="250"/>
    </row>
    <row r="79" spans="1:6" ht="20.25" customHeight="1" x14ac:dyDescent="0.15">
      <c r="A79" s="248"/>
      <c r="B79" s="8" t="s">
        <v>157</v>
      </c>
      <c r="C79" s="8" t="s">
        <v>686</v>
      </c>
      <c r="D79" s="251" t="s">
        <v>349</v>
      </c>
      <c r="E79" s="252"/>
      <c r="F79" s="253"/>
    </row>
    <row r="80" spans="1:6" ht="20.25" customHeight="1" x14ac:dyDescent="0.15">
      <c r="A80" s="61" t="s">
        <v>736</v>
      </c>
      <c r="B80" s="254" t="s">
        <v>679</v>
      </c>
      <c r="C80" s="255"/>
      <c r="D80" s="256"/>
      <c r="E80" s="256"/>
      <c r="F80" s="257"/>
    </row>
    <row r="81" spans="1:6" ht="20.25" customHeight="1" x14ac:dyDescent="0.15">
      <c r="A81" s="61" t="s">
        <v>38</v>
      </c>
      <c r="B81" s="258" t="s">
        <v>323</v>
      </c>
      <c r="C81" s="256"/>
      <c r="D81" s="256"/>
      <c r="E81" s="256"/>
      <c r="F81" s="257"/>
    </row>
    <row r="82" spans="1:6" ht="20.25" customHeight="1" thickBot="1" x14ac:dyDescent="0.2">
      <c r="A82" s="54" t="s">
        <v>33</v>
      </c>
      <c r="B82" s="259"/>
      <c r="C82" s="259"/>
      <c r="D82" s="259"/>
      <c r="E82" s="259"/>
      <c r="F82" s="260"/>
    </row>
    <row r="83" spans="1:6" ht="20.25" customHeight="1" thickTop="1" x14ac:dyDescent="0.15">
      <c r="A83" s="53" t="s">
        <v>26</v>
      </c>
      <c r="B83" s="261" t="s">
        <v>493</v>
      </c>
      <c r="C83" s="262"/>
      <c r="D83" s="262"/>
      <c r="E83" s="262"/>
      <c r="F83" s="263"/>
    </row>
    <row r="84" spans="1:6" ht="20.25" customHeight="1" x14ac:dyDescent="0.15">
      <c r="A84" s="264" t="s">
        <v>34</v>
      </c>
      <c r="B84" s="267" t="s">
        <v>27</v>
      </c>
      <c r="C84" s="268" t="s">
        <v>737</v>
      </c>
      <c r="D84" s="238" t="s">
        <v>35</v>
      </c>
      <c r="E84" s="238" t="s">
        <v>28</v>
      </c>
      <c r="F84" s="239" t="s">
        <v>88</v>
      </c>
    </row>
    <row r="85" spans="1:6" ht="20.25" customHeight="1" x14ac:dyDescent="0.15">
      <c r="A85" s="265"/>
      <c r="B85" s="267"/>
      <c r="C85" s="269"/>
      <c r="D85" s="238" t="s">
        <v>36</v>
      </c>
      <c r="E85" s="238" t="s">
        <v>29</v>
      </c>
      <c r="F85" s="239" t="s">
        <v>37</v>
      </c>
    </row>
    <row r="86" spans="1:6" ht="20.25" customHeight="1" x14ac:dyDescent="0.15">
      <c r="A86" s="265"/>
      <c r="B86" s="270">
        <v>44536</v>
      </c>
      <c r="C86" s="271" t="s">
        <v>599</v>
      </c>
      <c r="D86" s="273">
        <v>3000000</v>
      </c>
      <c r="E86" s="273">
        <v>2850000</v>
      </c>
      <c r="F86" s="275">
        <v>0.95</v>
      </c>
    </row>
    <row r="87" spans="1:6" ht="20.25" customHeight="1" x14ac:dyDescent="0.15">
      <c r="A87" s="266"/>
      <c r="B87" s="270"/>
      <c r="C87" s="272"/>
      <c r="D87" s="274"/>
      <c r="E87" s="274"/>
      <c r="F87" s="275"/>
    </row>
    <row r="88" spans="1:6" ht="20.25" customHeight="1" x14ac:dyDescent="0.15">
      <c r="A88" s="247" t="s">
        <v>30</v>
      </c>
      <c r="B88" s="240" t="s">
        <v>31</v>
      </c>
      <c r="C88" s="240" t="s">
        <v>723</v>
      </c>
      <c r="D88" s="249" t="s">
        <v>32</v>
      </c>
      <c r="E88" s="249"/>
      <c r="F88" s="250"/>
    </row>
    <row r="89" spans="1:6" ht="20.25" customHeight="1" x14ac:dyDescent="0.15">
      <c r="A89" s="248"/>
      <c r="B89" s="8" t="s">
        <v>531</v>
      </c>
      <c r="C89" s="8" t="s">
        <v>687</v>
      </c>
      <c r="D89" s="251" t="s">
        <v>600</v>
      </c>
      <c r="E89" s="252"/>
      <c r="F89" s="253"/>
    </row>
    <row r="90" spans="1:6" ht="20.25" customHeight="1" x14ac:dyDescent="0.15">
      <c r="A90" s="61" t="s">
        <v>738</v>
      </c>
      <c r="B90" s="254" t="s">
        <v>135</v>
      </c>
      <c r="C90" s="255"/>
      <c r="D90" s="256"/>
      <c r="E90" s="256"/>
      <c r="F90" s="257"/>
    </row>
    <row r="91" spans="1:6" ht="20.25" customHeight="1" x14ac:dyDescent="0.15">
      <c r="A91" s="61" t="s">
        <v>38</v>
      </c>
      <c r="B91" s="258" t="s">
        <v>288</v>
      </c>
      <c r="C91" s="256"/>
      <c r="D91" s="256"/>
      <c r="E91" s="256"/>
      <c r="F91" s="257"/>
    </row>
    <row r="92" spans="1:6" ht="20.25" customHeight="1" thickBot="1" x14ac:dyDescent="0.2">
      <c r="A92" s="54" t="s">
        <v>33</v>
      </c>
      <c r="B92" s="259"/>
      <c r="C92" s="259"/>
      <c r="D92" s="259"/>
      <c r="E92" s="259"/>
      <c r="F92" s="260"/>
    </row>
    <row r="93" spans="1:6" ht="20.25" customHeight="1" thickTop="1" x14ac:dyDescent="0.15">
      <c r="A93" s="53" t="s">
        <v>26</v>
      </c>
      <c r="B93" s="261" t="s">
        <v>494</v>
      </c>
      <c r="C93" s="262"/>
      <c r="D93" s="262"/>
      <c r="E93" s="262"/>
      <c r="F93" s="263"/>
    </row>
    <row r="94" spans="1:6" ht="20.25" customHeight="1" x14ac:dyDescent="0.15">
      <c r="A94" s="264" t="s">
        <v>34</v>
      </c>
      <c r="B94" s="267" t="s">
        <v>27</v>
      </c>
      <c r="C94" s="268" t="s">
        <v>676</v>
      </c>
      <c r="D94" s="238" t="s">
        <v>35</v>
      </c>
      <c r="E94" s="238" t="s">
        <v>28</v>
      </c>
      <c r="F94" s="239" t="s">
        <v>88</v>
      </c>
    </row>
    <row r="95" spans="1:6" ht="20.25" customHeight="1" x14ac:dyDescent="0.15">
      <c r="A95" s="265"/>
      <c r="B95" s="267"/>
      <c r="C95" s="269"/>
      <c r="D95" s="238" t="s">
        <v>36</v>
      </c>
      <c r="E95" s="238" t="s">
        <v>29</v>
      </c>
      <c r="F95" s="239" t="s">
        <v>37</v>
      </c>
    </row>
    <row r="96" spans="1:6" ht="20.25" customHeight="1" x14ac:dyDescent="0.15">
      <c r="A96" s="265"/>
      <c r="B96" s="270">
        <v>44537</v>
      </c>
      <c r="C96" s="271" t="s">
        <v>601</v>
      </c>
      <c r="D96" s="273">
        <v>1580000</v>
      </c>
      <c r="E96" s="273">
        <v>1496000</v>
      </c>
      <c r="F96" s="275">
        <v>0.94683544303797473</v>
      </c>
    </row>
    <row r="97" spans="1:6" ht="20.25" customHeight="1" x14ac:dyDescent="0.15">
      <c r="A97" s="266"/>
      <c r="B97" s="270"/>
      <c r="C97" s="272"/>
      <c r="D97" s="274"/>
      <c r="E97" s="274"/>
      <c r="F97" s="275"/>
    </row>
    <row r="98" spans="1:6" ht="20.25" customHeight="1" x14ac:dyDescent="0.15">
      <c r="A98" s="247" t="s">
        <v>30</v>
      </c>
      <c r="B98" s="240" t="s">
        <v>31</v>
      </c>
      <c r="C98" s="240" t="s">
        <v>728</v>
      </c>
      <c r="D98" s="249" t="s">
        <v>32</v>
      </c>
      <c r="E98" s="249"/>
      <c r="F98" s="250"/>
    </row>
    <row r="99" spans="1:6" ht="20.25" customHeight="1" x14ac:dyDescent="0.15">
      <c r="A99" s="248"/>
      <c r="B99" s="8" t="s">
        <v>532</v>
      </c>
      <c r="C99" s="8" t="s">
        <v>688</v>
      </c>
      <c r="D99" s="251" t="s">
        <v>602</v>
      </c>
      <c r="E99" s="252"/>
      <c r="F99" s="253"/>
    </row>
    <row r="100" spans="1:6" ht="20.25" customHeight="1" x14ac:dyDescent="0.15">
      <c r="A100" s="61" t="s">
        <v>736</v>
      </c>
      <c r="B100" s="254" t="s">
        <v>135</v>
      </c>
      <c r="C100" s="255"/>
      <c r="D100" s="256"/>
      <c r="E100" s="256"/>
      <c r="F100" s="257"/>
    </row>
    <row r="101" spans="1:6" ht="20.25" customHeight="1" x14ac:dyDescent="0.15">
      <c r="A101" s="61" t="s">
        <v>38</v>
      </c>
      <c r="B101" s="258" t="s">
        <v>270</v>
      </c>
      <c r="C101" s="256"/>
      <c r="D101" s="256"/>
      <c r="E101" s="256"/>
      <c r="F101" s="257"/>
    </row>
    <row r="102" spans="1:6" ht="20.25" customHeight="1" thickBot="1" x14ac:dyDescent="0.2">
      <c r="A102" s="54" t="s">
        <v>33</v>
      </c>
      <c r="B102" s="259"/>
      <c r="C102" s="259"/>
      <c r="D102" s="259"/>
      <c r="E102" s="259"/>
      <c r="F102" s="260"/>
    </row>
    <row r="103" spans="1:6" ht="20.25" customHeight="1" thickTop="1" x14ac:dyDescent="0.15">
      <c r="A103" s="53" t="s">
        <v>26</v>
      </c>
      <c r="B103" s="261" t="s">
        <v>495</v>
      </c>
      <c r="C103" s="262"/>
      <c r="D103" s="262"/>
      <c r="E103" s="262"/>
      <c r="F103" s="263"/>
    </row>
    <row r="104" spans="1:6" ht="20.25" customHeight="1" x14ac:dyDescent="0.15">
      <c r="A104" s="264" t="s">
        <v>34</v>
      </c>
      <c r="B104" s="267" t="s">
        <v>27</v>
      </c>
      <c r="C104" s="268" t="s">
        <v>676</v>
      </c>
      <c r="D104" s="238" t="s">
        <v>35</v>
      </c>
      <c r="E104" s="238" t="s">
        <v>28</v>
      </c>
      <c r="F104" s="239" t="s">
        <v>88</v>
      </c>
    </row>
    <row r="105" spans="1:6" ht="20.25" customHeight="1" x14ac:dyDescent="0.15">
      <c r="A105" s="265"/>
      <c r="B105" s="267"/>
      <c r="C105" s="269"/>
      <c r="D105" s="238" t="s">
        <v>36</v>
      </c>
      <c r="E105" s="238" t="s">
        <v>29</v>
      </c>
      <c r="F105" s="239" t="s">
        <v>37</v>
      </c>
    </row>
    <row r="106" spans="1:6" ht="20.25" customHeight="1" x14ac:dyDescent="0.15">
      <c r="A106" s="265"/>
      <c r="B106" s="270">
        <v>44538</v>
      </c>
      <c r="C106" s="271" t="s">
        <v>603</v>
      </c>
      <c r="D106" s="273">
        <v>18026946.4375</v>
      </c>
      <c r="E106" s="273">
        <v>16360430</v>
      </c>
      <c r="F106" s="275">
        <v>0.90755414716087024</v>
      </c>
    </row>
    <row r="107" spans="1:6" ht="20.25" customHeight="1" x14ac:dyDescent="0.15">
      <c r="A107" s="266"/>
      <c r="B107" s="270"/>
      <c r="C107" s="272"/>
      <c r="D107" s="274"/>
      <c r="E107" s="274"/>
      <c r="F107" s="275"/>
    </row>
    <row r="108" spans="1:6" ht="20.25" customHeight="1" x14ac:dyDescent="0.15">
      <c r="A108" s="247" t="s">
        <v>30</v>
      </c>
      <c r="B108" s="240" t="s">
        <v>31</v>
      </c>
      <c r="C108" s="240" t="s">
        <v>721</v>
      </c>
      <c r="D108" s="249" t="s">
        <v>32</v>
      </c>
      <c r="E108" s="249"/>
      <c r="F108" s="250"/>
    </row>
    <row r="109" spans="1:6" ht="20.25" customHeight="1" x14ac:dyDescent="0.15">
      <c r="A109" s="248"/>
      <c r="B109" s="8" t="s">
        <v>533</v>
      </c>
      <c r="C109" s="8" t="s">
        <v>689</v>
      </c>
      <c r="D109" s="251" t="s">
        <v>604</v>
      </c>
      <c r="E109" s="252"/>
      <c r="F109" s="253"/>
    </row>
    <row r="110" spans="1:6" ht="20.25" customHeight="1" x14ac:dyDescent="0.15">
      <c r="A110" s="61" t="s">
        <v>739</v>
      </c>
      <c r="B110" s="254" t="s">
        <v>690</v>
      </c>
      <c r="C110" s="255"/>
      <c r="D110" s="256"/>
      <c r="E110" s="256"/>
      <c r="F110" s="257"/>
    </row>
    <row r="111" spans="1:6" ht="20.25" customHeight="1" x14ac:dyDescent="0.15">
      <c r="A111" s="61" t="s">
        <v>38</v>
      </c>
      <c r="B111" s="258" t="s">
        <v>272</v>
      </c>
      <c r="C111" s="256"/>
      <c r="D111" s="256"/>
      <c r="E111" s="256"/>
      <c r="F111" s="257"/>
    </row>
    <row r="112" spans="1:6" ht="20.25" customHeight="1" thickBot="1" x14ac:dyDescent="0.2">
      <c r="A112" s="54" t="s">
        <v>33</v>
      </c>
      <c r="B112" s="259"/>
      <c r="C112" s="259"/>
      <c r="D112" s="259"/>
      <c r="E112" s="259"/>
      <c r="F112" s="260"/>
    </row>
    <row r="113" spans="1:6" ht="20.25" customHeight="1" thickTop="1" x14ac:dyDescent="0.15">
      <c r="A113" s="53" t="s">
        <v>26</v>
      </c>
      <c r="B113" s="261" t="s">
        <v>496</v>
      </c>
      <c r="C113" s="262"/>
      <c r="D113" s="262"/>
      <c r="E113" s="262"/>
      <c r="F113" s="263"/>
    </row>
    <row r="114" spans="1:6" ht="20.25" customHeight="1" x14ac:dyDescent="0.15">
      <c r="A114" s="264" t="s">
        <v>34</v>
      </c>
      <c r="B114" s="267" t="s">
        <v>27</v>
      </c>
      <c r="C114" s="268" t="s">
        <v>676</v>
      </c>
      <c r="D114" s="238" t="s">
        <v>35</v>
      </c>
      <c r="E114" s="238" t="s">
        <v>28</v>
      </c>
      <c r="F114" s="239" t="s">
        <v>88</v>
      </c>
    </row>
    <row r="115" spans="1:6" ht="20.25" customHeight="1" x14ac:dyDescent="0.15">
      <c r="A115" s="265"/>
      <c r="B115" s="267"/>
      <c r="C115" s="269"/>
      <c r="D115" s="238" t="s">
        <v>36</v>
      </c>
      <c r="E115" s="238" t="s">
        <v>29</v>
      </c>
      <c r="F115" s="239" t="s">
        <v>37</v>
      </c>
    </row>
    <row r="116" spans="1:6" ht="20.25" customHeight="1" x14ac:dyDescent="0.15">
      <c r="A116" s="265"/>
      <c r="B116" s="270">
        <v>44539</v>
      </c>
      <c r="C116" s="271" t="s">
        <v>605</v>
      </c>
      <c r="D116" s="273">
        <v>2700000</v>
      </c>
      <c r="E116" s="273">
        <v>2585000</v>
      </c>
      <c r="F116" s="275">
        <v>0.95740740740740737</v>
      </c>
    </row>
    <row r="117" spans="1:6" ht="20.25" customHeight="1" x14ac:dyDescent="0.15">
      <c r="A117" s="266"/>
      <c r="B117" s="270"/>
      <c r="C117" s="272"/>
      <c r="D117" s="274"/>
      <c r="E117" s="274"/>
      <c r="F117" s="275"/>
    </row>
    <row r="118" spans="1:6" ht="20.25" customHeight="1" x14ac:dyDescent="0.15">
      <c r="A118" s="247" t="s">
        <v>30</v>
      </c>
      <c r="B118" s="240" t="s">
        <v>31</v>
      </c>
      <c r="C118" s="240" t="s">
        <v>740</v>
      </c>
      <c r="D118" s="249" t="s">
        <v>32</v>
      </c>
      <c r="E118" s="249"/>
      <c r="F118" s="250"/>
    </row>
    <row r="119" spans="1:6" ht="20.25" customHeight="1" x14ac:dyDescent="0.15">
      <c r="A119" s="248"/>
      <c r="B119" s="8" t="s">
        <v>534</v>
      </c>
      <c r="C119" s="8" t="s">
        <v>691</v>
      </c>
      <c r="D119" s="251" t="s">
        <v>606</v>
      </c>
      <c r="E119" s="252"/>
      <c r="F119" s="253"/>
    </row>
    <row r="120" spans="1:6" ht="20.25" customHeight="1" x14ac:dyDescent="0.15">
      <c r="A120" s="61" t="s">
        <v>724</v>
      </c>
      <c r="B120" s="254" t="s">
        <v>135</v>
      </c>
      <c r="C120" s="255"/>
      <c r="D120" s="256"/>
      <c r="E120" s="256"/>
      <c r="F120" s="257"/>
    </row>
    <row r="121" spans="1:6" ht="20.25" customHeight="1" x14ac:dyDescent="0.15">
      <c r="A121" s="61" t="s">
        <v>38</v>
      </c>
      <c r="B121" s="258" t="s">
        <v>270</v>
      </c>
      <c r="C121" s="256"/>
      <c r="D121" s="256"/>
      <c r="E121" s="256"/>
      <c r="F121" s="257"/>
    </row>
    <row r="122" spans="1:6" ht="20.25" customHeight="1" thickBot="1" x14ac:dyDescent="0.2">
      <c r="A122" s="54" t="s">
        <v>33</v>
      </c>
      <c r="B122" s="259"/>
      <c r="C122" s="259"/>
      <c r="D122" s="259"/>
      <c r="E122" s="259"/>
      <c r="F122" s="260"/>
    </row>
    <row r="123" spans="1:6" ht="20.25" customHeight="1" thickTop="1" x14ac:dyDescent="0.15">
      <c r="A123" s="53" t="s">
        <v>26</v>
      </c>
      <c r="B123" s="261" t="s">
        <v>497</v>
      </c>
      <c r="C123" s="262"/>
      <c r="D123" s="262"/>
      <c r="E123" s="262"/>
      <c r="F123" s="263"/>
    </row>
    <row r="124" spans="1:6" ht="20.25" customHeight="1" x14ac:dyDescent="0.15">
      <c r="A124" s="264" t="s">
        <v>34</v>
      </c>
      <c r="B124" s="267" t="s">
        <v>27</v>
      </c>
      <c r="C124" s="268" t="s">
        <v>676</v>
      </c>
      <c r="D124" s="238" t="s">
        <v>35</v>
      </c>
      <c r="E124" s="238" t="s">
        <v>28</v>
      </c>
      <c r="F124" s="239" t="s">
        <v>88</v>
      </c>
    </row>
    <row r="125" spans="1:6" ht="20.25" customHeight="1" x14ac:dyDescent="0.15">
      <c r="A125" s="265"/>
      <c r="B125" s="267"/>
      <c r="C125" s="269"/>
      <c r="D125" s="238" t="s">
        <v>36</v>
      </c>
      <c r="E125" s="238" t="s">
        <v>29</v>
      </c>
      <c r="F125" s="239" t="s">
        <v>37</v>
      </c>
    </row>
    <row r="126" spans="1:6" ht="20.25" customHeight="1" x14ac:dyDescent="0.15">
      <c r="A126" s="265"/>
      <c r="B126" s="270">
        <v>44539</v>
      </c>
      <c r="C126" s="271" t="s">
        <v>608</v>
      </c>
      <c r="D126" s="273">
        <v>103341950</v>
      </c>
      <c r="E126" s="273">
        <v>90692200</v>
      </c>
      <c r="F126" s="275">
        <v>0.87759327165783108</v>
      </c>
    </row>
    <row r="127" spans="1:6" ht="20.25" customHeight="1" x14ac:dyDescent="0.15">
      <c r="A127" s="266"/>
      <c r="B127" s="270"/>
      <c r="C127" s="272"/>
      <c r="D127" s="274"/>
      <c r="E127" s="274"/>
      <c r="F127" s="275"/>
    </row>
    <row r="128" spans="1:6" ht="20.25" customHeight="1" x14ac:dyDescent="0.15">
      <c r="A128" s="247" t="s">
        <v>30</v>
      </c>
      <c r="B128" s="240" t="s">
        <v>31</v>
      </c>
      <c r="C128" s="240" t="s">
        <v>677</v>
      </c>
      <c r="D128" s="249" t="s">
        <v>32</v>
      </c>
      <c r="E128" s="249"/>
      <c r="F128" s="250"/>
    </row>
    <row r="129" spans="1:6" ht="20.25" customHeight="1" x14ac:dyDescent="0.15">
      <c r="A129" s="248"/>
      <c r="B129" s="8" t="s">
        <v>535</v>
      </c>
      <c r="C129" s="8" t="s">
        <v>692</v>
      </c>
      <c r="D129" s="251" t="s">
        <v>610</v>
      </c>
      <c r="E129" s="252"/>
      <c r="F129" s="253"/>
    </row>
    <row r="130" spans="1:6" ht="20.25" customHeight="1" x14ac:dyDescent="0.15">
      <c r="A130" s="61" t="s">
        <v>724</v>
      </c>
      <c r="B130" s="254" t="s">
        <v>423</v>
      </c>
      <c r="C130" s="255"/>
      <c r="D130" s="256"/>
      <c r="E130" s="256"/>
      <c r="F130" s="257"/>
    </row>
    <row r="131" spans="1:6" ht="20.25" customHeight="1" x14ac:dyDescent="0.15">
      <c r="A131" s="61" t="s">
        <v>38</v>
      </c>
      <c r="B131" s="258" t="s">
        <v>570</v>
      </c>
      <c r="C131" s="256"/>
      <c r="D131" s="256"/>
      <c r="E131" s="256"/>
      <c r="F131" s="257"/>
    </row>
    <row r="132" spans="1:6" ht="20.25" customHeight="1" thickBot="1" x14ac:dyDescent="0.2">
      <c r="A132" s="54" t="s">
        <v>33</v>
      </c>
      <c r="B132" s="259"/>
      <c r="C132" s="259"/>
      <c r="D132" s="259"/>
      <c r="E132" s="259"/>
      <c r="F132" s="260"/>
    </row>
    <row r="133" spans="1:6" ht="20.25" customHeight="1" thickTop="1" x14ac:dyDescent="0.15">
      <c r="A133" s="53" t="s">
        <v>26</v>
      </c>
      <c r="B133" s="261" t="s">
        <v>370</v>
      </c>
      <c r="C133" s="262"/>
      <c r="D133" s="262"/>
      <c r="E133" s="262"/>
      <c r="F133" s="263"/>
    </row>
    <row r="134" spans="1:6" ht="20.25" customHeight="1" x14ac:dyDescent="0.15">
      <c r="A134" s="264" t="s">
        <v>34</v>
      </c>
      <c r="B134" s="267" t="s">
        <v>27</v>
      </c>
      <c r="C134" s="268" t="s">
        <v>741</v>
      </c>
      <c r="D134" s="238" t="s">
        <v>35</v>
      </c>
      <c r="E134" s="238" t="s">
        <v>28</v>
      </c>
      <c r="F134" s="239" t="s">
        <v>88</v>
      </c>
    </row>
    <row r="135" spans="1:6" ht="20.25" customHeight="1" x14ac:dyDescent="0.15">
      <c r="A135" s="265"/>
      <c r="B135" s="267"/>
      <c r="C135" s="269"/>
      <c r="D135" s="238" t="s">
        <v>36</v>
      </c>
      <c r="E135" s="238" t="s">
        <v>29</v>
      </c>
      <c r="F135" s="239" t="s">
        <v>37</v>
      </c>
    </row>
    <row r="136" spans="1:6" ht="20.25" customHeight="1" x14ac:dyDescent="0.15">
      <c r="A136" s="265"/>
      <c r="B136" s="270">
        <v>44539</v>
      </c>
      <c r="C136" s="271" t="s">
        <v>612</v>
      </c>
      <c r="D136" s="273">
        <v>37978475</v>
      </c>
      <c r="E136" s="273">
        <v>33324450</v>
      </c>
      <c r="F136" s="275">
        <v>0.87745624330624128</v>
      </c>
    </row>
    <row r="137" spans="1:6" ht="20.25" customHeight="1" x14ac:dyDescent="0.15">
      <c r="A137" s="266"/>
      <c r="B137" s="270"/>
      <c r="C137" s="272"/>
      <c r="D137" s="274"/>
      <c r="E137" s="274"/>
      <c r="F137" s="275"/>
    </row>
    <row r="138" spans="1:6" ht="20.25" customHeight="1" x14ac:dyDescent="0.15">
      <c r="A138" s="247" t="s">
        <v>30</v>
      </c>
      <c r="B138" s="240" t="s">
        <v>31</v>
      </c>
      <c r="C138" s="240" t="s">
        <v>742</v>
      </c>
      <c r="D138" s="249" t="s">
        <v>32</v>
      </c>
      <c r="E138" s="249"/>
      <c r="F138" s="250"/>
    </row>
    <row r="139" spans="1:6" ht="20.25" customHeight="1" x14ac:dyDescent="0.15">
      <c r="A139" s="248"/>
      <c r="B139" s="8" t="s">
        <v>419</v>
      </c>
      <c r="C139" s="8" t="s">
        <v>420</v>
      </c>
      <c r="D139" s="251" t="s">
        <v>613</v>
      </c>
      <c r="E139" s="252"/>
      <c r="F139" s="253"/>
    </row>
    <row r="140" spans="1:6" ht="20.25" customHeight="1" x14ac:dyDescent="0.15">
      <c r="A140" s="61" t="s">
        <v>743</v>
      </c>
      <c r="B140" s="254" t="s">
        <v>423</v>
      </c>
      <c r="C140" s="255"/>
      <c r="D140" s="256"/>
      <c r="E140" s="256"/>
      <c r="F140" s="257"/>
    </row>
    <row r="141" spans="1:6" ht="20.25" customHeight="1" x14ac:dyDescent="0.15">
      <c r="A141" s="61" t="s">
        <v>38</v>
      </c>
      <c r="B141" s="258" t="s">
        <v>571</v>
      </c>
      <c r="C141" s="256"/>
      <c r="D141" s="256"/>
      <c r="E141" s="256"/>
      <c r="F141" s="257"/>
    </row>
    <row r="142" spans="1:6" ht="20.25" customHeight="1" thickBot="1" x14ac:dyDescent="0.2">
      <c r="A142" s="54" t="s">
        <v>33</v>
      </c>
      <c r="B142" s="259"/>
      <c r="C142" s="259"/>
      <c r="D142" s="259"/>
      <c r="E142" s="259"/>
      <c r="F142" s="260"/>
    </row>
    <row r="143" spans="1:6" ht="20.25" customHeight="1" thickTop="1" x14ac:dyDescent="0.15">
      <c r="A143" s="53" t="s">
        <v>26</v>
      </c>
      <c r="B143" s="261" t="s">
        <v>498</v>
      </c>
      <c r="C143" s="262"/>
      <c r="D143" s="262"/>
      <c r="E143" s="262"/>
      <c r="F143" s="263"/>
    </row>
    <row r="144" spans="1:6" ht="20.25" customHeight="1" x14ac:dyDescent="0.15">
      <c r="A144" s="264" t="s">
        <v>34</v>
      </c>
      <c r="B144" s="267" t="s">
        <v>27</v>
      </c>
      <c r="C144" s="268" t="s">
        <v>731</v>
      </c>
      <c r="D144" s="238" t="s">
        <v>35</v>
      </c>
      <c r="E144" s="238" t="s">
        <v>28</v>
      </c>
      <c r="F144" s="239" t="s">
        <v>88</v>
      </c>
    </row>
    <row r="145" spans="1:6" ht="20.25" customHeight="1" x14ac:dyDescent="0.15">
      <c r="A145" s="265"/>
      <c r="B145" s="267"/>
      <c r="C145" s="269"/>
      <c r="D145" s="238" t="s">
        <v>36</v>
      </c>
      <c r="E145" s="238" t="s">
        <v>29</v>
      </c>
      <c r="F145" s="239" t="s">
        <v>37</v>
      </c>
    </row>
    <row r="146" spans="1:6" ht="20.25" customHeight="1" x14ac:dyDescent="0.15">
      <c r="A146" s="265"/>
      <c r="B146" s="270">
        <v>44545</v>
      </c>
      <c r="C146" s="271" t="s">
        <v>614</v>
      </c>
      <c r="D146" s="273">
        <v>2656000</v>
      </c>
      <c r="E146" s="273">
        <v>2527000</v>
      </c>
      <c r="F146" s="275">
        <v>0.95143072289156627</v>
      </c>
    </row>
    <row r="147" spans="1:6" ht="20.25" customHeight="1" x14ac:dyDescent="0.15">
      <c r="A147" s="266"/>
      <c r="B147" s="270"/>
      <c r="C147" s="272"/>
      <c r="D147" s="274"/>
      <c r="E147" s="274"/>
      <c r="F147" s="275"/>
    </row>
    <row r="148" spans="1:6" ht="20.25" customHeight="1" x14ac:dyDescent="0.15">
      <c r="A148" s="247" t="s">
        <v>30</v>
      </c>
      <c r="B148" s="240" t="s">
        <v>31</v>
      </c>
      <c r="C148" s="240" t="s">
        <v>677</v>
      </c>
      <c r="D148" s="249" t="s">
        <v>32</v>
      </c>
      <c r="E148" s="249"/>
      <c r="F148" s="250"/>
    </row>
    <row r="149" spans="1:6" ht="20.25" customHeight="1" x14ac:dyDescent="0.15">
      <c r="A149" s="248"/>
      <c r="B149" s="8" t="s">
        <v>311</v>
      </c>
      <c r="C149" s="8" t="s">
        <v>421</v>
      </c>
      <c r="D149" s="251" t="s">
        <v>615</v>
      </c>
      <c r="E149" s="252"/>
      <c r="F149" s="253"/>
    </row>
    <row r="150" spans="1:6" ht="20.25" customHeight="1" x14ac:dyDescent="0.15">
      <c r="A150" s="61" t="s">
        <v>736</v>
      </c>
      <c r="B150" s="254" t="s">
        <v>135</v>
      </c>
      <c r="C150" s="255"/>
      <c r="D150" s="256"/>
      <c r="E150" s="256"/>
      <c r="F150" s="257"/>
    </row>
    <row r="151" spans="1:6" ht="20.25" customHeight="1" x14ac:dyDescent="0.15">
      <c r="A151" s="61" t="s">
        <v>38</v>
      </c>
      <c r="B151" s="258" t="s">
        <v>270</v>
      </c>
      <c r="C151" s="256"/>
      <c r="D151" s="256"/>
      <c r="E151" s="256"/>
      <c r="F151" s="257"/>
    </row>
    <row r="152" spans="1:6" ht="20.25" customHeight="1" thickBot="1" x14ac:dyDescent="0.2">
      <c r="A152" s="54" t="s">
        <v>33</v>
      </c>
      <c r="B152" s="259"/>
      <c r="C152" s="259"/>
      <c r="D152" s="259"/>
      <c r="E152" s="259"/>
      <c r="F152" s="260"/>
    </row>
    <row r="153" spans="1:6" ht="20.25" customHeight="1" thickTop="1" x14ac:dyDescent="0.15">
      <c r="A153" s="53" t="s">
        <v>26</v>
      </c>
      <c r="B153" s="261" t="s">
        <v>499</v>
      </c>
      <c r="C153" s="262"/>
      <c r="D153" s="262"/>
      <c r="E153" s="262"/>
      <c r="F153" s="263"/>
    </row>
    <row r="154" spans="1:6" ht="20.25" customHeight="1" x14ac:dyDescent="0.15">
      <c r="A154" s="264" t="s">
        <v>34</v>
      </c>
      <c r="B154" s="267" t="s">
        <v>27</v>
      </c>
      <c r="C154" s="268" t="s">
        <v>731</v>
      </c>
      <c r="D154" s="238" t="s">
        <v>35</v>
      </c>
      <c r="E154" s="238" t="s">
        <v>28</v>
      </c>
      <c r="F154" s="239" t="s">
        <v>88</v>
      </c>
    </row>
    <row r="155" spans="1:6" ht="20.25" customHeight="1" x14ac:dyDescent="0.15">
      <c r="A155" s="265"/>
      <c r="B155" s="267"/>
      <c r="C155" s="269"/>
      <c r="D155" s="238" t="s">
        <v>36</v>
      </c>
      <c r="E155" s="238" t="s">
        <v>29</v>
      </c>
      <c r="F155" s="239" t="s">
        <v>37</v>
      </c>
    </row>
    <row r="156" spans="1:6" ht="20.25" customHeight="1" x14ac:dyDescent="0.15">
      <c r="A156" s="265"/>
      <c r="B156" s="270">
        <v>44545</v>
      </c>
      <c r="C156" s="271" t="s">
        <v>617</v>
      </c>
      <c r="D156" s="273">
        <v>3831300</v>
      </c>
      <c r="E156" s="273">
        <v>3534300</v>
      </c>
      <c r="F156" s="275">
        <v>0.92248062015503873</v>
      </c>
    </row>
    <row r="157" spans="1:6" ht="20.25" customHeight="1" x14ac:dyDescent="0.15">
      <c r="A157" s="266"/>
      <c r="B157" s="270"/>
      <c r="C157" s="272"/>
      <c r="D157" s="274"/>
      <c r="E157" s="274"/>
      <c r="F157" s="275"/>
    </row>
    <row r="158" spans="1:6" ht="20.25" customHeight="1" x14ac:dyDescent="0.15">
      <c r="A158" s="247" t="s">
        <v>30</v>
      </c>
      <c r="B158" s="240" t="s">
        <v>31</v>
      </c>
      <c r="C158" s="240" t="s">
        <v>734</v>
      </c>
      <c r="D158" s="249" t="s">
        <v>32</v>
      </c>
      <c r="E158" s="249"/>
      <c r="F158" s="250"/>
    </row>
    <row r="159" spans="1:6" ht="20.25" customHeight="1" x14ac:dyDescent="0.15">
      <c r="A159" s="248"/>
      <c r="B159" s="8" t="s">
        <v>536</v>
      </c>
      <c r="C159" s="8" t="s">
        <v>693</v>
      </c>
      <c r="D159" s="251" t="s">
        <v>618</v>
      </c>
      <c r="E159" s="252"/>
      <c r="F159" s="253"/>
    </row>
    <row r="160" spans="1:6" ht="20.25" customHeight="1" x14ac:dyDescent="0.15">
      <c r="A160" s="61" t="s">
        <v>724</v>
      </c>
      <c r="B160" s="254" t="s">
        <v>135</v>
      </c>
      <c r="C160" s="255"/>
      <c r="D160" s="256"/>
      <c r="E160" s="256"/>
      <c r="F160" s="257"/>
    </row>
    <row r="161" spans="1:6" ht="20.25" customHeight="1" x14ac:dyDescent="0.15">
      <c r="A161" s="61" t="s">
        <v>38</v>
      </c>
      <c r="B161" s="258" t="s">
        <v>417</v>
      </c>
      <c r="C161" s="256"/>
      <c r="D161" s="256"/>
      <c r="E161" s="256"/>
      <c r="F161" s="257"/>
    </row>
    <row r="162" spans="1:6" ht="20.25" customHeight="1" thickBot="1" x14ac:dyDescent="0.2">
      <c r="A162" s="54" t="s">
        <v>33</v>
      </c>
      <c r="B162" s="259"/>
      <c r="C162" s="259"/>
      <c r="D162" s="259"/>
      <c r="E162" s="259"/>
      <c r="F162" s="260"/>
    </row>
    <row r="163" spans="1:6" ht="20.25" customHeight="1" thickTop="1" x14ac:dyDescent="0.15">
      <c r="A163" s="53" t="s">
        <v>26</v>
      </c>
      <c r="B163" s="261" t="s">
        <v>500</v>
      </c>
      <c r="C163" s="262"/>
      <c r="D163" s="262"/>
      <c r="E163" s="262"/>
      <c r="F163" s="263"/>
    </row>
    <row r="164" spans="1:6" ht="20.25" customHeight="1" x14ac:dyDescent="0.15">
      <c r="A164" s="264" t="s">
        <v>34</v>
      </c>
      <c r="B164" s="267" t="s">
        <v>27</v>
      </c>
      <c r="C164" s="268" t="s">
        <v>729</v>
      </c>
      <c r="D164" s="238" t="s">
        <v>35</v>
      </c>
      <c r="E164" s="238" t="s">
        <v>28</v>
      </c>
      <c r="F164" s="239" t="s">
        <v>88</v>
      </c>
    </row>
    <row r="165" spans="1:6" ht="20.25" customHeight="1" x14ac:dyDescent="0.15">
      <c r="A165" s="265"/>
      <c r="B165" s="267"/>
      <c r="C165" s="269"/>
      <c r="D165" s="238" t="s">
        <v>36</v>
      </c>
      <c r="E165" s="238" t="s">
        <v>29</v>
      </c>
      <c r="F165" s="239" t="s">
        <v>37</v>
      </c>
    </row>
    <row r="166" spans="1:6" ht="20.25" customHeight="1" x14ac:dyDescent="0.15">
      <c r="A166" s="265"/>
      <c r="B166" s="270">
        <v>44545</v>
      </c>
      <c r="C166" s="271" t="s">
        <v>619</v>
      </c>
      <c r="D166" s="273">
        <v>2354000</v>
      </c>
      <c r="E166" s="273">
        <v>2255000</v>
      </c>
      <c r="F166" s="275">
        <v>0.95794392523364491</v>
      </c>
    </row>
    <row r="167" spans="1:6" ht="20.25" customHeight="1" x14ac:dyDescent="0.15">
      <c r="A167" s="266"/>
      <c r="B167" s="270"/>
      <c r="C167" s="272"/>
      <c r="D167" s="274"/>
      <c r="E167" s="274"/>
      <c r="F167" s="275"/>
    </row>
    <row r="168" spans="1:6" ht="20.25" customHeight="1" x14ac:dyDescent="0.15">
      <c r="A168" s="247" t="s">
        <v>30</v>
      </c>
      <c r="B168" s="240" t="s">
        <v>31</v>
      </c>
      <c r="C168" s="240" t="s">
        <v>744</v>
      </c>
      <c r="D168" s="249" t="s">
        <v>32</v>
      </c>
      <c r="E168" s="249"/>
      <c r="F168" s="250"/>
    </row>
    <row r="169" spans="1:6" ht="20.25" customHeight="1" x14ac:dyDescent="0.15">
      <c r="A169" s="248"/>
      <c r="B169" s="8" t="s">
        <v>171</v>
      </c>
      <c r="C169" s="8" t="s">
        <v>694</v>
      </c>
      <c r="D169" s="251" t="s">
        <v>620</v>
      </c>
      <c r="E169" s="252"/>
      <c r="F169" s="253"/>
    </row>
    <row r="170" spans="1:6" ht="20.25" customHeight="1" x14ac:dyDescent="0.15">
      <c r="A170" s="61" t="s">
        <v>722</v>
      </c>
      <c r="B170" s="254" t="s">
        <v>135</v>
      </c>
      <c r="C170" s="255"/>
      <c r="D170" s="256"/>
      <c r="E170" s="256"/>
      <c r="F170" s="257"/>
    </row>
    <row r="171" spans="1:6" ht="20.25" customHeight="1" x14ac:dyDescent="0.15">
      <c r="A171" s="61" t="s">
        <v>38</v>
      </c>
      <c r="B171" s="258" t="s">
        <v>270</v>
      </c>
      <c r="C171" s="256"/>
      <c r="D171" s="256"/>
      <c r="E171" s="256"/>
      <c r="F171" s="257"/>
    </row>
    <row r="172" spans="1:6" ht="20.25" customHeight="1" thickBot="1" x14ac:dyDescent="0.2">
      <c r="A172" s="54" t="s">
        <v>33</v>
      </c>
      <c r="B172" s="259"/>
      <c r="C172" s="259"/>
      <c r="D172" s="259"/>
      <c r="E172" s="259"/>
      <c r="F172" s="260"/>
    </row>
    <row r="173" spans="1:6" ht="20.25" customHeight="1" thickTop="1" x14ac:dyDescent="0.15">
      <c r="A173" s="53" t="s">
        <v>26</v>
      </c>
      <c r="B173" s="261" t="s">
        <v>501</v>
      </c>
      <c r="C173" s="262"/>
      <c r="D173" s="262"/>
      <c r="E173" s="262"/>
      <c r="F173" s="263"/>
    </row>
    <row r="174" spans="1:6" ht="20.25" customHeight="1" x14ac:dyDescent="0.15">
      <c r="A174" s="264" t="s">
        <v>34</v>
      </c>
      <c r="B174" s="267" t="s">
        <v>27</v>
      </c>
      <c r="C174" s="268" t="s">
        <v>720</v>
      </c>
      <c r="D174" s="238" t="s">
        <v>35</v>
      </c>
      <c r="E174" s="238" t="s">
        <v>28</v>
      </c>
      <c r="F174" s="239" t="s">
        <v>88</v>
      </c>
    </row>
    <row r="175" spans="1:6" ht="20.25" customHeight="1" x14ac:dyDescent="0.15">
      <c r="A175" s="265"/>
      <c r="B175" s="267"/>
      <c r="C175" s="269"/>
      <c r="D175" s="238" t="s">
        <v>36</v>
      </c>
      <c r="E175" s="238" t="s">
        <v>29</v>
      </c>
      <c r="F175" s="239" t="s">
        <v>37</v>
      </c>
    </row>
    <row r="176" spans="1:6" ht="20.25" customHeight="1" x14ac:dyDescent="0.15">
      <c r="A176" s="265"/>
      <c r="B176" s="270">
        <v>44551</v>
      </c>
      <c r="C176" s="271" t="s">
        <v>622</v>
      </c>
      <c r="D176" s="273">
        <v>1270000</v>
      </c>
      <c r="E176" s="273">
        <v>1206000</v>
      </c>
      <c r="F176" s="275">
        <v>0.94960629921259843</v>
      </c>
    </row>
    <row r="177" spans="1:6" ht="20.25" customHeight="1" x14ac:dyDescent="0.15">
      <c r="A177" s="266"/>
      <c r="B177" s="270"/>
      <c r="C177" s="272"/>
      <c r="D177" s="274"/>
      <c r="E177" s="274"/>
      <c r="F177" s="275"/>
    </row>
    <row r="178" spans="1:6" ht="20.25" customHeight="1" x14ac:dyDescent="0.15">
      <c r="A178" s="247" t="s">
        <v>30</v>
      </c>
      <c r="B178" s="240" t="s">
        <v>31</v>
      </c>
      <c r="C178" s="240" t="s">
        <v>740</v>
      </c>
      <c r="D178" s="249" t="s">
        <v>32</v>
      </c>
      <c r="E178" s="249"/>
      <c r="F178" s="250"/>
    </row>
    <row r="179" spans="1:6" ht="20.25" customHeight="1" x14ac:dyDescent="0.15">
      <c r="A179" s="248"/>
      <c r="B179" s="8" t="s">
        <v>306</v>
      </c>
      <c r="C179" s="8" t="s">
        <v>695</v>
      </c>
      <c r="D179" s="251" t="s">
        <v>623</v>
      </c>
      <c r="E179" s="252"/>
      <c r="F179" s="253"/>
    </row>
    <row r="180" spans="1:6" ht="20.25" customHeight="1" x14ac:dyDescent="0.15">
      <c r="A180" s="61" t="s">
        <v>745</v>
      </c>
      <c r="B180" s="254" t="s">
        <v>135</v>
      </c>
      <c r="C180" s="255"/>
      <c r="D180" s="256"/>
      <c r="E180" s="256"/>
      <c r="F180" s="257"/>
    </row>
    <row r="181" spans="1:6" ht="20.25" customHeight="1" x14ac:dyDescent="0.15">
      <c r="A181" s="61" t="s">
        <v>38</v>
      </c>
      <c r="B181" s="258" t="s">
        <v>287</v>
      </c>
      <c r="C181" s="256"/>
      <c r="D181" s="256"/>
      <c r="E181" s="256"/>
      <c r="F181" s="257"/>
    </row>
    <row r="182" spans="1:6" ht="20.25" customHeight="1" thickBot="1" x14ac:dyDescent="0.2">
      <c r="A182" s="54" t="s">
        <v>33</v>
      </c>
      <c r="B182" s="259"/>
      <c r="C182" s="259"/>
      <c r="D182" s="259"/>
      <c r="E182" s="259"/>
      <c r="F182" s="260"/>
    </row>
    <row r="183" spans="1:6" ht="20.25" customHeight="1" thickTop="1" x14ac:dyDescent="0.15">
      <c r="A183" s="53" t="s">
        <v>26</v>
      </c>
      <c r="B183" s="261" t="s">
        <v>502</v>
      </c>
      <c r="C183" s="262"/>
      <c r="D183" s="262"/>
      <c r="E183" s="262"/>
      <c r="F183" s="263"/>
    </row>
    <row r="184" spans="1:6" ht="20.25" customHeight="1" x14ac:dyDescent="0.15">
      <c r="A184" s="264" t="s">
        <v>34</v>
      </c>
      <c r="B184" s="267" t="s">
        <v>27</v>
      </c>
      <c r="C184" s="268" t="s">
        <v>746</v>
      </c>
      <c r="D184" s="238" t="s">
        <v>35</v>
      </c>
      <c r="E184" s="238" t="s">
        <v>28</v>
      </c>
      <c r="F184" s="239" t="s">
        <v>88</v>
      </c>
    </row>
    <row r="185" spans="1:6" ht="20.25" customHeight="1" x14ac:dyDescent="0.15">
      <c r="A185" s="265"/>
      <c r="B185" s="267"/>
      <c r="C185" s="269"/>
      <c r="D185" s="238" t="s">
        <v>36</v>
      </c>
      <c r="E185" s="238" t="s">
        <v>29</v>
      </c>
      <c r="F185" s="239" t="s">
        <v>37</v>
      </c>
    </row>
    <row r="186" spans="1:6" ht="20.25" customHeight="1" x14ac:dyDescent="0.15">
      <c r="A186" s="265"/>
      <c r="B186" s="270">
        <v>44552</v>
      </c>
      <c r="C186" s="271" t="s">
        <v>624</v>
      </c>
      <c r="D186" s="273">
        <v>129671538.26086956</v>
      </c>
      <c r="E186" s="273">
        <v>127267800</v>
      </c>
      <c r="F186" s="275">
        <v>0.98146286923786008</v>
      </c>
    </row>
    <row r="187" spans="1:6" ht="20.25" customHeight="1" x14ac:dyDescent="0.15">
      <c r="A187" s="266"/>
      <c r="B187" s="270"/>
      <c r="C187" s="272"/>
      <c r="D187" s="274"/>
      <c r="E187" s="274"/>
      <c r="F187" s="275"/>
    </row>
    <row r="188" spans="1:6" ht="20.25" customHeight="1" x14ac:dyDescent="0.15">
      <c r="A188" s="247" t="s">
        <v>30</v>
      </c>
      <c r="B188" s="240" t="s">
        <v>31</v>
      </c>
      <c r="C188" s="240" t="s">
        <v>742</v>
      </c>
      <c r="D188" s="249" t="s">
        <v>32</v>
      </c>
      <c r="E188" s="249"/>
      <c r="F188" s="250"/>
    </row>
    <row r="189" spans="1:6" ht="20.25" customHeight="1" x14ac:dyDescent="0.15">
      <c r="A189" s="248"/>
      <c r="B189" s="8" t="s">
        <v>412</v>
      </c>
      <c r="C189" s="8" t="s">
        <v>426</v>
      </c>
      <c r="D189" s="251" t="s">
        <v>425</v>
      </c>
      <c r="E189" s="252"/>
      <c r="F189" s="253"/>
    </row>
    <row r="190" spans="1:6" ht="20.25" customHeight="1" x14ac:dyDescent="0.15">
      <c r="A190" s="61" t="s">
        <v>747</v>
      </c>
      <c r="B190" s="254" t="s">
        <v>696</v>
      </c>
      <c r="C190" s="255"/>
      <c r="D190" s="256"/>
      <c r="E190" s="256"/>
      <c r="F190" s="257"/>
    </row>
    <row r="191" spans="1:6" ht="20.25" customHeight="1" x14ac:dyDescent="0.15">
      <c r="A191" s="61" t="s">
        <v>38</v>
      </c>
      <c r="B191" s="258" t="s">
        <v>323</v>
      </c>
      <c r="C191" s="256"/>
      <c r="D191" s="256"/>
      <c r="E191" s="256"/>
      <c r="F191" s="257"/>
    </row>
    <row r="192" spans="1:6" ht="20.25" customHeight="1" thickBot="1" x14ac:dyDescent="0.2">
      <c r="A192" s="54" t="s">
        <v>33</v>
      </c>
      <c r="B192" s="259"/>
      <c r="C192" s="259"/>
      <c r="D192" s="259"/>
      <c r="E192" s="259"/>
      <c r="F192" s="260"/>
    </row>
    <row r="193" spans="1:6" ht="20.25" customHeight="1" thickTop="1" x14ac:dyDescent="0.15">
      <c r="A193" s="53" t="s">
        <v>26</v>
      </c>
      <c r="B193" s="261" t="s">
        <v>503</v>
      </c>
      <c r="C193" s="262"/>
      <c r="D193" s="262"/>
      <c r="E193" s="262"/>
      <c r="F193" s="263"/>
    </row>
    <row r="194" spans="1:6" ht="20.25" customHeight="1" x14ac:dyDescent="0.15">
      <c r="A194" s="264" t="s">
        <v>34</v>
      </c>
      <c r="B194" s="267" t="s">
        <v>27</v>
      </c>
      <c r="C194" s="268" t="s">
        <v>676</v>
      </c>
      <c r="D194" s="238" t="s">
        <v>35</v>
      </c>
      <c r="E194" s="238" t="s">
        <v>28</v>
      </c>
      <c r="F194" s="239" t="s">
        <v>88</v>
      </c>
    </row>
    <row r="195" spans="1:6" ht="20.25" customHeight="1" x14ac:dyDescent="0.15">
      <c r="A195" s="265"/>
      <c r="B195" s="267"/>
      <c r="C195" s="269"/>
      <c r="D195" s="238" t="s">
        <v>36</v>
      </c>
      <c r="E195" s="238" t="s">
        <v>29</v>
      </c>
      <c r="F195" s="239" t="s">
        <v>37</v>
      </c>
    </row>
    <row r="196" spans="1:6" ht="20.25" customHeight="1" x14ac:dyDescent="0.15">
      <c r="A196" s="265"/>
      <c r="B196" s="270">
        <v>44552</v>
      </c>
      <c r="C196" s="271" t="s">
        <v>624</v>
      </c>
      <c r="D196" s="273">
        <v>3600000</v>
      </c>
      <c r="E196" s="273">
        <v>3600000</v>
      </c>
      <c r="F196" s="275">
        <v>1</v>
      </c>
    </row>
    <row r="197" spans="1:6" ht="20.25" customHeight="1" x14ac:dyDescent="0.15">
      <c r="A197" s="266"/>
      <c r="B197" s="270"/>
      <c r="C197" s="272"/>
      <c r="D197" s="274"/>
      <c r="E197" s="274"/>
      <c r="F197" s="275"/>
    </row>
    <row r="198" spans="1:6" ht="20.25" customHeight="1" x14ac:dyDescent="0.15">
      <c r="A198" s="247" t="s">
        <v>30</v>
      </c>
      <c r="B198" s="240" t="s">
        <v>31</v>
      </c>
      <c r="C198" s="240" t="s">
        <v>742</v>
      </c>
      <c r="D198" s="249" t="s">
        <v>32</v>
      </c>
      <c r="E198" s="249"/>
      <c r="F198" s="250"/>
    </row>
    <row r="199" spans="1:6" ht="20.25" customHeight="1" x14ac:dyDescent="0.15">
      <c r="A199" s="248"/>
      <c r="B199" s="8" t="s">
        <v>116</v>
      </c>
      <c r="C199" s="8" t="s">
        <v>697</v>
      </c>
      <c r="D199" s="251" t="s">
        <v>626</v>
      </c>
      <c r="E199" s="252"/>
      <c r="F199" s="253"/>
    </row>
    <row r="200" spans="1:6" ht="20.25" customHeight="1" x14ac:dyDescent="0.15">
      <c r="A200" s="61" t="s">
        <v>722</v>
      </c>
      <c r="B200" s="254" t="s">
        <v>135</v>
      </c>
      <c r="C200" s="255"/>
      <c r="D200" s="256"/>
      <c r="E200" s="256"/>
      <c r="F200" s="257"/>
    </row>
    <row r="201" spans="1:6" ht="20.25" customHeight="1" x14ac:dyDescent="0.15">
      <c r="A201" s="61" t="s">
        <v>38</v>
      </c>
      <c r="B201" s="258" t="s">
        <v>323</v>
      </c>
      <c r="C201" s="256"/>
      <c r="D201" s="256"/>
      <c r="E201" s="256"/>
      <c r="F201" s="257"/>
    </row>
    <row r="202" spans="1:6" ht="20.25" customHeight="1" thickBot="1" x14ac:dyDescent="0.2">
      <c r="A202" s="54" t="s">
        <v>33</v>
      </c>
      <c r="B202" s="259"/>
      <c r="C202" s="259"/>
      <c r="D202" s="259"/>
      <c r="E202" s="259"/>
      <c r="F202" s="260"/>
    </row>
    <row r="203" spans="1:6" ht="20.25" customHeight="1" thickTop="1" x14ac:dyDescent="0.15">
      <c r="A203" s="53" t="s">
        <v>26</v>
      </c>
      <c r="B203" s="261" t="s">
        <v>504</v>
      </c>
      <c r="C203" s="262"/>
      <c r="D203" s="262"/>
      <c r="E203" s="262"/>
      <c r="F203" s="263"/>
    </row>
    <row r="204" spans="1:6" ht="20.25" customHeight="1" x14ac:dyDescent="0.15">
      <c r="A204" s="264" t="s">
        <v>34</v>
      </c>
      <c r="B204" s="267" t="s">
        <v>27</v>
      </c>
      <c r="C204" s="268" t="s">
        <v>720</v>
      </c>
      <c r="D204" s="238" t="s">
        <v>35</v>
      </c>
      <c r="E204" s="238" t="s">
        <v>28</v>
      </c>
      <c r="F204" s="239" t="s">
        <v>88</v>
      </c>
    </row>
    <row r="205" spans="1:6" ht="20.25" customHeight="1" x14ac:dyDescent="0.15">
      <c r="A205" s="265"/>
      <c r="B205" s="267"/>
      <c r="C205" s="269"/>
      <c r="D205" s="238" t="s">
        <v>36</v>
      </c>
      <c r="E205" s="238" t="s">
        <v>29</v>
      </c>
      <c r="F205" s="239" t="s">
        <v>37</v>
      </c>
    </row>
    <row r="206" spans="1:6" ht="20.25" customHeight="1" x14ac:dyDescent="0.15">
      <c r="A206" s="265"/>
      <c r="B206" s="270">
        <v>44552</v>
      </c>
      <c r="C206" s="271" t="s">
        <v>624</v>
      </c>
      <c r="D206" s="273">
        <v>3600000</v>
      </c>
      <c r="E206" s="273">
        <v>3600000</v>
      </c>
      <c r="F206" s="275">
        <v>1</v>
      </c>
    </row>
    <row r="207" spans="1:6" ht="20.25" customHeight="1" x14ac:dyDescent="0.15">
      <c r="A207" s="266"/>
      <c r="B207" s="270"/>
      <c r="C207" s="272"/>
      <c r="D207" s="274"/>
      <c r="E207" s="274"/>
      <c r="F207" s="275"/>
    </row>
    <row r="208" spans="1:6" ht="20.25" customHeight="1" x14ac:dyDescent="0.15">
      <c r="A208" s="247" t="s">
        <v>30</v>
      </c>
      <c r="B208" s="240" t="s">
        <v>31</v>
      </c>
      <c r="C208" s="240" t="s">
        <v>677</v>
      </c>
      <c r="D208" s="249" t="s">
        <v>32</v>
      </c>
      <c r="E208" s="249"/>
      <c r="F208" s="250"/>
    </row>
    <row r="209" spans="1:6" ht="20.25" customHeight="1" x14ac:dyDescent="0.15">
      <c r="A209" s="248"/>
      <c r="B209" s="8" t="s">
        <v>537</v>
      </c>
      <c r="C209" s="8" t="s">
        <v>698</v>
      </c>
      <c r="D209" s="251" t="s">
        <v>628</v>
      </c>
      <c r="E209" s="252"/>
      <c r="F209" s="253"/>
    </row>
    <row r="210" spans="1:6" ht="20.25" customHeight="1" x14ac:dyDescent="0.15">
      <c r="A210" s="61" t="s">
        <v>748</v>
      </c>
      <c r="B210" s="254" t="s">
        <v>135</v>
      </c>
      <c r="C210" s="255"/>
      <c r="D210" s="256"/>
      <c r="E210" s="256"/>
      <c r="F210" s="257"/>
    </row>
    <row r="211" spans="1:6" ht="20.25" customHeight="1" x14ac:dyDescent="0.15">
      <c r="A211" s="61" t="s">
        <v>38</v>
      </c>
      <c r="B211" s="258" t="s">
        <v>323</v>
      </c>
      <c r="C211" s="256"/>
      <c r="D211" s="256"/>
      <c r="E211" s="256"/>
      <c r="F211" s="257"/>
    </row>
    <row r="212" spans="1:6" ht="20.25" customHeight="1" thickBot="1" x14ac:dyDescent="0.2">
      <c r="A212" s="54" t="s">
        <v>33</v>
      </c>
      <c r="B212" s="259"/>
      <c r="C212" s="259"/>
      <c r="D212" s="259"/>
      <c r="E212" s="259"/>
      <c r="F212" s="260"/>
    </row>
    <row r="213" spans="1:6" ht="20.25" customHeight="1" thickTop="1" x14ac:dyDescent="0.15">
      <c r="A213" s="53" t="s">
        <v>26</v>
      </c>
      <c r="B213" s="261" t="s">
        <v>505</v>
      </c>
      <c r="C213" s="262"/>
      <c r="D213" s="262"/>
      <c r="E213" s="262"/>
      <c r="F213" s="263"/>
    </row>
    <row r="214" spans="1:6" ht="20.25" customHeight="1" x14ac:dyDescent="0.15">
      <c r="A214" s="264" t="s">
        <v>34</v>
      </c>
      <c r="B214" s="267" t="s">
        <v>27</v>
      </c>
      <c r="C214" s="268" t="s">
        <v>749</v>
      </c>
      <c r="D214" s="238" t="s">
        <v>35</v>
      </c>
      <c r="E214" s="238" t="s">
        <v>28</v>
      </c>
      <c r="F214" s="239" t="s">
        <v>88</v>
      </c>
    </row>
    <row r="215" spans="1:6" ht="20.25" customHeight="1" x14ac:dyDescent="0.15">
      <c r="A215" s="265"/>
      <c r="B215" s="267"/>
      <c r="C215" s="269"/>
      <c r="D215" s="238" t="s">
        <v>36</v>
      </c>
      <c r="E215" s="238" t="s">
        <v>29</v>
      </c>
      <c r="F215" s="239" t="s">
        <v>37</v>
      </c>
    </row>
    <row r="216" spans="1:6" ht="20.25" customHeight="1" x14ac:dyDescent="0.15">
      <c r="A216" s="265"/>
      <c r="B216" s="270">
        <v>44553</v>
      </c>
      <c r="C216" s="271" t="s">
        <v>630</v>
      </c>
      <c r="D216" s="273">
        <v>43735719</v>
      </c>
      <c r="E216" s="273">
        <v>39537000</v>
      </c>
      <c r="F216" s="275">
        <v>0.90399794273417566</v>
      </c>
    </row>
    <row r="217" spans="1:6" ht="20.25" customHeight="1" x14ac:dyDescent="0.15">
      <c r="A217" s="266"/>
      <c r="B217" s="270"/>
      <c r="C217" s="272"/>
      <c r="D217" s="274"/>
      <c r="E217" s="274"/>
      <c r="F217" s="275"/>
    </row>
    <row r="218" spans="1:6" ht="20.25" customHeight="1" x14ac:dyDescent="0.15">
      <c r="A218" s="247" t="s">
        <v>30</v>
      </c>
      <c r="B218" s="240" t="s">
        <v>31</v>
      </c>
      <c r="C218" s="240" t="s">
        <v>677</v>
      </c>
      <c r="D218" s="249" t="s">
        <v>32</v>
      </c>
      <c r="E218" s="249"/>
      <c r="F218" s="250"/>
    </row>
    <row r="219" spans="1:6" ht="20.25" customHeight="1" x14ac:dyDescent="0.15">
      <c r="A219" s="248"/>
      <c r="B219" s="8" t="s">
        <v>474</v>
      </c>
      <c r="C219" s="8" t="s">
        <v>699</v>
      </c>
      <c r="D219" s="251" t="s">
        <v>632</v>
      </c>
      <c r="E219" s="252"/>
      <c r="F219" s="253"/>
    </row>
    <row r="220" spans="1:6" ht="20.25" customHeight="1" x14ac:dyDescent="0.15">
      <c r="A220" s="61" t="s">
        <v>739</v>
      </c>
      <c r="B220" s="254" t="s">
        <v>700</v>
      </c>
      <c r="C220" s="255"/>
      <c r="D220" s="256"/>
      <c r="E220" s="256"/>
      <c r="F220" s="257"/>
    </row>
    <row r="221" spans="1:6" ht="20.25" customHeight="1" x14ac:dyDescent="0.15">
      <c r="A221" s="61" t="s">
        <v>38</v>
      </c>
      <c r="B221" s="258" t="s">
        <v>289</v>
      </c>
      <c r="C221" s="256"/>
      <c r="D221" s="256"/>
      <c r="E221" s="256"/>
      <c r="F221" s="257"/>
    </row>
    <row r="222" spans="1:6" ht="20.25" customHeight="1" thickBot="1" x14ac:dyDescent="0.2">
      <c r="A222" s="54" t="s">
        <v>33</v>
      </c>
      <c r="B222" s="259"/>
      <c r="C222" s="259"/>
      <c r="D222" s="259"/>
      <c r="E222" s="259"/>
      <c r="F222" s="260"/>
    </row>
    <row r="223" spans="1:6" ht="20.25" customHeight="1" thickTop="1" x14ac:dyDescent="0.15">
      <c r="A223" s="53" t="s">
        <v>26</v>
      </c>
      <c r="B223" s="261" t="s">
        <v>506</v>
      </c>
      <c r="C223" s="262"/>
      <c r="D223" s="262"/>
      <c r="E223" s="262"/>
      <c r="F223" s="263"/>
    </row>
    <row r="224" spans="1:6" ht="20.25" customHeight="1" x14ac:dyDescent="0.15">
      <c r="A224" s="264" t="s">
        <v>34</v>
      </c>
      <c r="B224" s="267" t="s">
        <v>27</v>
      </c>
      <c r="C224" s="268" t="s">
        <v>735</v>
      </c>
      <c r="D224" s="238" t="s">
        <v>35</v>
      </c>
      <c r="E224" s="238" t="s">
        <v>28</v>
      </c>
      <c r="F224" s="239" t="s">
        <v>88</v>
      </c>
    </row>
    <row r="225" spans="1:6" ht="20.25" customHeight="1" x14ac:dyDescent="0.15">
      <c r="A225" s="265"/>
      <c r="B225" s="267"/>
      <c r="C225" s="269"/>
      <c r="D225" s="238" t="s">
        <v>36</v>
      </c>
      <c r="E225" s="238" t="s">
        <v>29</v>
      </c>
      <c r="F225" s="239" t="s">
        <v>37</v>
      </c>
    </row>
    <row r="226" spans="1:6" ht="20.25" customHeight="1" x14ac:dyDescent="0.15">
      <c r="A226" s="265"/>
      <c r="B226" s="270">
        <v>44553</v>
      </c>
      <c r="C226" s="271" t="s">
        <v>630</v>
      </c>
      <c r="D226" s="273">
        <v>43597857</v>
      </c>
      <c r="E226" s="273">
        <v>39537000</v>
      </c>
      <c r="F226" s="275">
        <v>0.90685649985043992</v>
      </c>
    </row>
    <row r="227" spans="1:6" ht="20.25" customHeight="1" x14ac:dyDescent="0.15">
      <c r="A227" s="266"/>
      <c r="B227" s="270"/>
      <c r="C227" s="272"/>
      <c r="D227" s="274"/>
      <c r="E227" s="274"/>
      <c r="F227" s="275"/>
    </row>
    <row r="228" spans="1:6" ht="20.25" customHeight="1" x14ac:dyDescent="0.15">
      <c r="A228" s="247" t="s">
        <v>30</v>
      </c>
      <c r="B228" s="240" t="s">
        <v>31</v>
      </c>
      <c r="C228" s="240" t="s">
        <v>730</v>
      </c>
      <c r="D228" s="249" t="s">
        <v>32</v>
      </c>
      <c r="E228" s="249"/>
      <c r="F228" s="250"/>
    </row>
    <row r="229" spans="1:6" ht="20.25" customHeight="1" x14ac:dyDescent="0.15">
      <c r="A229" s="248"/>
      <c r="B229" s="8" t="s">
        <v>474</v>
      </c>
      <c r="C229" s="8" t="s">
        <v>699</v>
      </c>
      <c r="D229" s="251" t="s">
        <v>632</v>
      </c>
      <c r="E229" s="252"/>
      <c r="F229" s="253"/>
    </row>
    <row r="230" spans="1:6" ht="20.25" customHeight="1" x14ac:dyDescent="0.15">
      <c r="A230" s="61" t="s">
        <v>750</v>
      </c>
      <c r="B230" s="254" t="s">
        <v>700</v>
      </c>
      <c r="C230" s="255"/>
      <c r="D230" s="256"/>
      <c r="E230" s="256"/>
      <c r="F230" s="257"/>
    </row>
    <row r="231" spans="1:6" ht="20.25" customHeight="1" x14ac:dyDescent="0.15">
      <c r="A231" s="61" t="s">
        <v>38</v>
      </c>
      <c r="B231" s="258" t="s">
        <v>371</v>
      </c>
      <c r="C231" s="256"/>
      <c r="D231" s="256"/>
      <c r="E231" s="256"/>
      <c r="F231" s="257"/>
    </row>
    <row r="232" spans="1:6" ht="20.25" customHeight="1" thickBot="1" x14ac:dyDescent="0.2">
      <c r="A232" s="54" t="s">
        <v>33</v>
      </c>
      <c r="B232" s="259"/>
      <c r="C232" s="259"/>
      <c r="D232" s="259"/>
      <c r="E232" s="259"/>
      <c r="F232" s="260"/>
    </row>
    <row r="233" spans="1:6" ht="20.25" customHeight="1" thickTop="1" x14ac:dyDescent="0.15">
      <c r="A233" s="53" t="s">
        <v>26</v>
      </c>
      <c r="B233" s="261" t="s">
        <v>507</v>
      </c>
      <c r="C233" s="262"/>
      <c r="D233" s="262"/>
      <c r="E233" s="262"/>
      <c r="F233" s="263"/>
    </row>
    <row r="234" spans="1:6" ht="20.25" customHeight="1" x14ac:dyDescent="0.15">
      <c r="A234" s="264" t="s">
        <v>34</v>
      </c>
      <c r="B234" s="267" t="s">
        <v>27</v>
      </c>
      <c r="C234" s="268" t="s">
        <v>735</v>
      </c>
      <c r="D234" s="238" t="s">
        <v>35</v>
      </c>
      <c r="E234" s="238" t="s">
        <v>28</v>
      </c>
      <c r="F234" s="239" t="s">
        <v>88</v>
      </c>
    </row>
    <row r="235" spans="1:6" ht="20.25" customHeight="1" x14ac:dyDescent="0.15">
      <c r="A235" s="265"/>
      <c r="B235" s="267"/>
      <c r="C235" s="269"/>
      <c r="D235" s="238" t="s">
        <v>36</v>
      </c>
      <c r="E235" s="238" t="s">
        <v>29</v>
      </c>
      <c r="F235" s="239" t="s">
        <v>37</v>
      </c>
    </row>
    <row r="236" spans="1:6" ht="20.25" customHeight="1" x14ac:dyDescent="0.15">
      <c r="A236" s="265"/>
      <c r="B236" s="270">
        <v>44553</v>
      </c>
      <c r="C236" s="271" t="s">
        <v>630</v>
      </c>
      <c r="D236" s="273">
        <v>57512052</v>
      </c>
      <c r="E236" s="273">
        <v>52716000</v>
      </c>
      <c r="F236" s="275">
        <v>0.916607878988564</v>
      </c>
    </row>
    <row r="237" spans="1:6" ht="20.25" customHeight="1" x14ac:dyDescent="0.15">
      <c r="A237" s="266"/>
      <c r="B237" s="270"/>
      <c r="C237" s="272"/>
      <c r="D237" s="274"/>
      <c r="E237" s="274"/>
      <c r="F237" s="275"/>
    </row>
    <row r="238" spans="1:6" ht="20.25" customHeight="1" x14ac:dyDescent="0.15">
      <c r="A238" s="247" t="s">
        <v>30</v>
      </c>
      <c r="B238" s="240" t="s">
        <v>31</v>
      </c>
      <c r="C238" s="240" t="s">
        <v>677</v>
      </c>
      <c r="D238" s="249" t="s">
        <v>32</v>
      </c>
      <c r="E238" s="249"/>
      <c r="F238" s="250"/>
    </row>
    <row r="239" spans="1:6" ht="20.25" customHeight="1" x14ac:dyDescent="0.15">
      <c r="A239" s="248"/>
      <c r="B239" s="8" t="s">
        <v>474</v>
      </c>
      <c r="C239" s="8" t="s">
        <v>699</v>
      </c>
      <c r="D239" s="251" t="s">
        <v>632</v>
      </c>
      <c r="E239" s="252"/>
      <c r="F239" s="253"/>
    </row>
    <row r="240" spans="1:6" ht="20.25" customHeight="1" x14ac:dyDescent="0.15">
      <c r="A240" s="61" t="s">
        <v>743</v>
      </c>
      <c r="B240" s="254" t="s">
        <v>700</v>
      </c>
      <c r="C240" s="255"/>
      <c r="D240" s="256"/>
      <c r="E240" s="256"/>
      <c r="F240" s="257"/>
    </row>
    <row r="241" spans="1:6" ht="20.25" customHeight="1" x14ac:dyDescent="0.15">
      <c r="A241" s="61" t="s">
        <v>38</v>
      </c>
      <c r="B241" s="258" t="s">
        <v>372</v>
      </c>
      <c r="C241" s="256"/>
      <c r="D241" s="256"/>
      <c r="E241" s="256"/>
      <c r="F241" s="257"/>
    </row>
    <row r="242" spans="1:6" ht="20.25" customHeight="1" thickBot="1" x14ac:dyDescent="0.2">
      <c r="A242" s="54" t="s">
        <v>33</v>
      </c>
      <c r="B242" s="259"/>
      <c r="C242" s="259"/>
      <c r="D242" s="259"/>
      <c r="E242" s="259"/>
      <c r="F242" s="260"/>
    </row>
    <row r="243" spans="1:6" ht="20.25" customHeight="1" thickTop="1" x14ac:dyDescent="0.15">
      <c r="A243" s="53" t="s">
        <v>26</v>
      </c>
      <c r="B243" s="261" t="s">
        <v>508</v>
      </c>
      <c r="C243" s="262"/>
      <c r="D243" s="262"/>
      <c r="E243" s="262"/>
      <c r="F243" s="263"/>
    </row>
    <row r="244" spans="1:6" ht="20.25" customHeight="1" x14ac:dyDescent="0.15">
      <c r="A244" s="264" t="s">
        <v>34</v>
      </c>
      <c r="B244" s="267" t="s">
        <v>27</v>
      </c>
      <c r="C244" s="268" t="s">
        <v>676</v>
      </c>
      <c r="D244" s="238" t="s">
        <v>35</v>
      </c>
      <c r="E244" s="238" t="s">
        <v>28</v>
      </c>
      <c r="F244" s="239" t="s">
        <v>88</v>
      </c>
    </row>
    <row r="245" spans="1:6" ht="20.25" customHeight="1" x14ac:dyDescent="0.15">
      <c r="A245" s="265"/>
      <c r="B245" s="267"/>
      <c r="C245" s="269"/>
      <c r="D245" s="238" t="s">
        <v>36</v>
      </c>
      <c r="E245" s="238" t="s">
        <v>29</v>
      </c>
      <c r="F245" s="239" t="s">
        <v>37</v>
      </c>
    </row>
    <row r="246" spans="1:6" ht="20.25" customHeight="1" x14ac:dyDescent="0.15">
      <c r="A246" s="265"/>
      <c r="B246" s="270">
        <v>44553</v>
      </c>
      <c r="C246" s="271" t="s">
        <v>630</v>
      </c>
      <c r="D246" s="273">
        <v>57812800</v>
      </c>
      <c r="E246" s="273">
        <v>52256000</v>
      </c>
      <c r="F246" s="275">
        <v>0.90388287714831317</v>
      </c>
    </row>
    <row r="247" spans="1:6" ht="20.25" customHeight="1" x14ac:dyDescent="0.15">
      <c r="A247" s="266"/>
      <c r="B247" s="270"/>
      <c r="C247" s="272"/>
      <c r="D247" s="274"/>
      <c r="E247" s="274"/>
      <c r="F247" s="275"/>
    </row>
    <row r="248" spans="1:6" ht="20.25" customHeight="1" x14ac:dyDescent="0.15">
      <c r="A248" s="247" t="s">
        <v>30</v>
      </c>
      <c r="B248" s="240" t="s">
        <v>31</v>
      </c>
      <c r="C248" s="240" t="s">
        <v>728</v>
      </c>
      <c r="D248" s="249" t="s">
        <v>32</v>
      </c>
      <c r="E248" s="249"/>
      <c r="F248" s="250"/>
    </row>
    <row r="249" spans="1:6" ht="20.25" customHeight="1" x14ac:dyDescent="0.15">
      <c r="A249" s="248"/>
      <c r="B249" s="8" t="s">
        <v>475</v>
      </c>
      <c r="C249" s="8" t="s">
        <v>701</v>
      </c>
      <c r="D249" s="251" t="s">
        <v>636</v>
      </c>
      <c r="E249" s="252"/>
      <c r="F249" s="253"/>
    </row>
    <row r="250" spans="1:6" ht="20.25" customHeight="1" x14ac:dyDescent="0.15">
      <c r="A250" s="61" t="s">
        <v>745</v>
      </c>
      <c r="B250" s="254" t="s">
        <v>700</v>
      </c>
      <c r="C250" s="255"/>
      <c r="D250" s="256"/>
      <c r="E250" s="256"/>
      <c r="F250" s="257"/>
    </row>
    <row r="251" spans="1:6" ht="20.25" customHeight="1" x14ac:dyDescent="0.15">
      <c r="A251" s="61" t="s">
        <v>38</v>
      </c>
      <c r="B251" s="258" t="s">
        <v>373</v>
      </c>
      <c r="C251" s="256"/>
      <c r="D251" s="256"/>
      <c r="E251" s="256"/>
      <c r="F251" s="257"/>
    </row>
    <row r="252" spans="1:6" ht="20.25" customHeight="1" thickBot="1" x14ac:dyDescent="0.2">
      <c r="A252" s="54" t="s">
        <v>33</v>
      </c>
      <c r="B252" s="259"/>
      <c r="C252" s="259"/>
      <c r="D252" s="259"/>
      <c r="E252" s="259"/>
      <c r="F252" s="260"/>
    </row>
    <row r="253" spans="1:6" ht="20.25" customHeight="1" thickTop="1" x14ac:dyDescent="0.15">
      <c r="A253" s="53" t="s">
        <v>26</v>
      </c>
      <c r="B253" s="261" t="s">
        <v>509</v>
      </c>
      <c r="C253" s="262"/>
      <c r="D253" s="262"/>
      <c r="E253" s="262"/>
      <c r="F253" s="263"/>
    </row>
    <row r="254" spans="1:6" ht="20.25" customHeight="1" x14ac:dyDescent="0.15">
      <c r="A254" s="264" t="s">
        <v>34</v>
      </c>
      <c r="B254" s="267" t="s">
        <v>27</v>
      </c>
      <c r="C254" s="268" t="s">
        <v>751</v>
      </c>
      <c r="D254" s="238" t="s">
        <v>35</v>
      </c>
      <c r="E254" s="238" t="s">
        <v>28</v>
      </c>
      <c r="F254" s="239" t="s">
        <v>88</v>
      </c>
    </row>
    <row r="255" spans="1:6" ht="20.25" customHeight="1" x14ac:dyDescent="0.15">
      <c r="A255" s="265"/>
      <c r="B255" s="267"/>
      <c r="C255" s="269"/>
      <c r="D255" s="238" t="s">
        <v>36</v>
      </c>
      <c r="E255" s="238" t="s">
        <v>29</v>
      </c>
      <c r="F255" s="239" t="s">
        <v>37</v>
      </c>
    </row>
    <row r="256" spans="1:6" ht="20.25" customHeight="1" x14ac:dyDescent="0.15">
      <c r="A256" s="265"/>
      <c r="B256" s="270">
        <v>44553</v>
      </c>
      <c r="C256" s="271" t="s">
        <v>630</v>
      </c>
      <c r="D256" s="273">
        <v>57840124</v>
      </c>
      <c r="E256" s="273">
        <v>52716000</v>
      </c>
      <c r="F256" s="275">
        <v>0.91140883446238807</v>
      </c>
    </row>
    <row r="257" spans="1:6" ht="20.25" customHeight="1" x14ac:dyDescent="0.15">
      <c r="A257" s="266"/>
      <c r="B257" s="270"/>
      <c r="C257" s="272"/>
      <c r="D257" s="274"/>
      <c r="E257" s="274"/>
      <c r="F257" s="275"/>
    </row>
    <row r="258" spans="1:6" ht="20.25" customHeight="1" x14ac:dyDescent="0.15">
      <c r="A258" s="247" t="s">
        <v>30</v>
      </c>
      <c r="B258" s="240" t="s">
        <v>31</v>
      </c>
      <c r="C258" s="240" t="s">
        <v>677</v>
      </c>
      <c r="D258" s="249" t="s">
        <v>32</v>
      </c>
      <c r="E258" s="249"/>
      <c r="F258" s="250"/>
    </row>
    <row r="259" spans="1:6" ht="20.25" customHeight="1" x14ac:dyDescent="0.15">
      <c r="A259" s="248"/>
      <c r="B259" s="8" t="s">
        <v>474</v>
      </c>
      <c r="C259" s="8" t="s">
        <v>699</v>
      </c>
      <c r="D259" s="251" t="s">
        <v>632</v>
      </c>
      <c r="E259" s="252"/>
      <c r="F259" s="253"/>
    </row>
    <row r="260" spans="1:6" ht="20.25" customHeight="1" x14ac:dyDescent="0.15">
      <c r="A260" s="61" t="s">
        <v>738</v>
      </c>
      <c r="B260" s="254" t="s">
        <v>700</v>
      </c>
      <c r="C260" s="255"/>
      <c r="D260" s="256"/>
      <c r="E260" s="256"/>
      <c r="F260" s="257"/>
    </row>
    <row r="261" spans="1:6" ht="20.25" customHeight="1" x14ac:dyDescent="0.15">
      <c r="A261" s="61" t="s">
        <v>38</v>
      </c>
      <c r="B261" s="258" t="s">
        <v>374</v>
      </c>
      <c r="C261" s="256"/>
      <c r="D261" s="256"/>
      <c r="E261" s="256"/>
      <c r="F261" s="257"/>
    </row>
    <row r="262" spans="1:6" ht="20.25" customHeight="1" thickBot="1" x14ac:dyDescent="0.2">
      <c r="A262" s="54" t="s">
        <v>33</v>
      </c>
      <c r="B262" s="259"/>
      <c r="C262" s="259"/>
      <c r="D262" s="259"/>
      <c r="E262" s="259"/>
      <c r="F262" s="260"/>
    </row>
    <row r="263" spans="1:6" ht="20.25" customHeight="1" thickTop="1" x14ac:dyDescent="0.15">
      <c r="A263" s="53" t="s">
        <v>26</v>
      </c>
      <c r="B263" s="261" t="s">
        <v>510</v>
      </c>
      <c r="C263" s="262"/>
      <c r="D263" s="262"/>
      <c r="E263" s="262"/>
      <c r="F263" s="263"/>
    </row>
    <row r="264" spans="1:6" ht="20.25" customHeight="1" x14ac:dyDescent="0.15">
      <c r="A264" s="264" t="s">
        <v>34</v>
      </c>
      <c r="B264" s="267" t="s">
        <v>27</v>
      </c>
      <c r="C264" s="268" t="s">
        <v>735</v>
      </c>
      <c r="D264" s="238" t="s">
        <v>35</v>
      </c>
      <c r="E264" s="238" t="s">
        <v>28</v>
      </c>
      <c r="F264" s="239" t="s">
        <v>88</v>
      </c>
    </row>
    <row r="265" spans="1:6" ht="20.25" customHeight="1" x14ac:dyDescent="0.15">
      <c r="A265" s="265"/>
      <c r="B265" s="267"/>
      <c r="C265" s="269"/>
      <c r="D265" s="238" t="s">
        <v>36</v>
      </c>
      <c r="E265" s="238" t="s">
        <v>29</v>
      </c>
      <c r="F265" s="239" t="s">
        <v>37</v>
      </c>
    </row>
    <row r="266" spans="1:6" ht="20.25" customHeight="1" x14ac:dyDescent="0.15">
      <c r="A266" s="265"/>
      <c r="B266" s="270">
        <v>44553</v>
      </c>
      <c r="C266" s="271" t="s">
        <v>630</v>
      </c>
      <c r="D266" s="273">
        <v>86869896</v>
      </c>
      <c r="E266" s="273">
        <v>78384000</v>
      </c>
      <c r="F266" s="275">
        <v>0.90231488247666369</v>
      </c>
    </row>
    <row r="267" spans="1:6" ht="20.25" customHeight="1" x14ac:dyDescent="0.15">
      <c r="A267" s="266"/>
      <c r="B267" s="270"/>
      <c r="C267" s="272"/>
      <c r="D267" s="274"/>
      <c r="E267" s="274"/>
      <c r="F267" s="275"/>
    </row>
    <row r="268" spans="1:6" ht="20.25" customHeight="1" x14ac:dyDescent="0.15">
      <c r="A268" s="247" t="s">
        <v>30</v>
      </c>
      <c r="B268" s="240" t="s">
        <v>31</v>
      </c>
      <c r="C268" s="240" t="s">
        <v>677</v>
      </c>
      <c r="D268" s="249" t="s">
        <v>32</v>
      </c>
      <c r="E268" s="249"/>
      <c r="F268" s="250"/>
    </row>
    <row r="269" spans="1:6" ht="20.25" customHeight="1" x14ac:dyDescent="0.15">
      <c r="A269" s="248"/>
      <c r="B269" s="8" t="s">
        <v>475</v>
      </c>
      <c r="C269" s="8" t="s">
        <v>701</v>
      </c>
      <c r="D269" s="251" t="s">
        <v>636</v>
      </c>
      <c r="E269" s="252"/>
      <c r="F269" s="253"/>
    </row>
    <row r="270" spans="1:6" ht="20.25" customHeight="1" x14ac:dyDescent="0.15">
      <c r="A270" s="61" t="s">
        <v>727</v>
      </c>
      <c r="B270" s="254" t="s">
        <v>700</v>
      </c>
      <c r="C270" s="255"/>
      <c r="D270" s="256"/>
      <c r="E270" s="256"/>
      <c r="F270" s="257"/>
    </row>
    <row r="271" spans="1:6" ht="20.25" customHeight="1" x14ac:dyDescent="0.15">
      <c r="A271" s="61" t="s">
        <v>38</v>
      </c>
      <c r="B271" s="258" t="s">
        <v>375</v>
      </c>
      <c r="C271" s="256"/>
      <c r="D271" s="256"/>
      <c r="E271" s="256"/>
      <c r="F271" s="257"/>
    </row>
    <row r="272" spans="1:6" ht="20.25" customHeight="1" thickBot="1" x14ac:dyDescent="0.2">
      <c r="A272" s="54" t="s">
        <v>33</v>
      </c>
      <c r="B272" s="259"/>
      <c r="C272" s="259"/>
      <c r="D272" s="259"/>
      <c r="E272" s="259"/>
      <c r="F272" s="260"/>
    </row>
    <row r="273" spans="1:6" ht="20.25" customHeight="1" thickTop="1" x14ac:dyDescent="0.15">
      <c r="A273" s="53" t="s">
        <v>26</v>
      </c>
      <c r="B273" s="261" t="s">
        <v>511</v>
      </c>
      <c r="C273" s="262"/>
      <c r="D273" s="262"/>
      <c r="E273" s="262"/>
      <c r="F273" s="263"/>
    </row>
    <row r="274" spans="1:6" ht="20.25" customHeight="1" x14ac:dyDescent="0.15">
      <c r="A274" s="264" t="s">
        <v>34</v>
      </c>
      <c r="B274" s="267" t="s">
        <v>27</v>
      </c>
      <c r="C274" s="268" t="s">
        <v>720</v>
      </c>
      <c r="D274" s="238" t="s">
        <v>35</v>
      </c>
      <c r="E274" s="238" t="s">
        <v>28</v>
      </c>
      <c r="F274" s="239" t="s">
        <v>88</v>
      </c>
    </row>
    <row r="275" spans="1:6" ht="20.25" customHeight="1" x14ac:dyDescent="0.15">
      <c r="A275" s="265"/>
      <c r="B275" s="267"/>
      <c r="C275" s="269"/>
      <c r="D275" s="238" t="s">
        <v>36</v>
      </c>
      <c r="E275" s="238" t="s">
        <v>29</v>
      </c>
      <c r="F275" s="239" t="s">
        <v>37</v>
      </c>
    </row>
    <row r="276" spans="1:6" ht="20.25" customHeight="1" x14ac:dyDescent="0.15">
      <c r="A276" s="265"/>
      <c r="B276" s="270">
        <v>44553</v>
      </c>
      <c r="C276" s="271" t="s">
        <v>630</v>
      </c>
      <c r="D276" s="273">
        <v>115820088</v>
      </c>
      <c r="E276" s="273">
        <v>105800000</v>
      </c>
      <c r="F276" s="275">
        <v>0.91348575041662894</v>
      </c>
    </row>
    <row r="277" spans="1:6" ht="20.25" customHeight="1" x14ac:dyDescent="0.15">
      <c r="A277" s="266"/>
      <c r="B277" s="270"/>
      <c r="C277" s="272"/>
      <c r="D277" s="274"/>
      <c r="E277" s="274"/>
      <c r="F277" s="275"/>
    </row>
    <row r="278" spans="1:6" ht="20.25" customHeight="1" x14ac:dyDescent="0.15">
      <c r="A278" s="247" t="s">
        <v>30</v>
      </c>
      <c r="B278" s="240" t="s">
        <v>31</v>
      </c>
      <c r="C278" s="240" t="s">
        <v>734</v>
      </c>
      <c r="D278" s="249" t="s">
        <v>32</v>
      </c>
      <c r="E278" s="249"/>
      <c r="F278" s="250"/>
    </row>
    <row r="279" spans="1:6" ht="20.25" customHeight="1" x14ac:dyDescent="0.15">
      <c r="A279" s="248"/>
      <c r="B279" s="8" t="s">
        <v>538</v>
      </c>
      <c r="C279" s="8" t="s">
        <v>699</v>
      </c>
      <c r="D279" s="251" t="s">
        <v>641</v>
      </c>
      <c r="E279" s="252"/>
      <c r="F279" s="253"/>
    </row>
    <row r="280" spans="1:6" ht="20.25" customHeight="1" x14ac:dyDescent="0.15">
      <c r="A280" s="61" t="s">
        <v>736</v>
      </c>
      <c r="B280" s="254" t="s">
        <v>702</v>
      </c>
      <c r="C280" s="255"/>
      <c r="D280" s="256"/>
      <c r="E280" s="256"/>
      <c r="F280" s="257"/>
    </row>
    <row r="281" spans="1:6" ht="20.25" customHeight="1" x14ac:dyDescent="0.15">
      <c r="A281" s="61" t="s">
        <v>38</v>
      </c>
      <c r="B281" s="258" t="s">
        <v>572</v>
      </c>
      <c r="C281" s="256"/>
      <c r="D281" s="256"/>
      <c r="E281" s="256"/>
      <c r="F281" s="257"/>
    </row>
    <row r="282" spans="1:6" ht="20.25" customHeight="1" thickBot="1" x14ac:dyDescent="0.2">
      <c r="A282" s="54" t="s">
        <v>33</v>
      </c>
      <c r="B282" s="259"/>
      <c r="C282" s="259"/>
      <c r="D282" s="259"/>
      <c r="E282" s="259"/>
      <c r="F282" s="260"/>
    </row>
    <row r="283" spans="1:6" ht="20.25" customHeight="1" thickTop="1" x14ac:dyDescent="0.15">
      <c r="A283" s="53" t="s">
        <v>26</v>
      </c>
      <c r="B283" s="261" t="s">
        <v>512</v>
      </c>
      <c r="C283" s="262"/>
      <c r="D283" s="262"/>
      <c r="E283" s="262"/>
      <c r="F283" s="263"/>
    </row>
    <row r="284" spans="1:6" ht="20.25" customHeight="1" x14ac:dyDescent="0.15">
      <c r="A284" s="264" t="s">
        <v>34</v>
      </c>
      <c r="B284" s="267" t="s">
        <v>27</v>
      </c>
      <c r="C284" s="268" t="s">
        <v>676</v>
      </c>
      <c r="D284" s="238" t="s">
        <v>35</v>
      </c>
      <c r="E284" s="238" t="s">
        <v>28</v>
      </c>
      <c r="F284" s="239" t="s">
        <v>88</v>
      </c>
    </row>
    <row r="285" spans="1:6" ht="20.25" customHeight="1" x14ac:dyDescent="0.15">
      <c r="A285" s="265"/>
      <c r="B285" s="267"/>
      <c r="C285" s="269"/>
      <c r="D285" s="238" t="s">
        <v>36</v>
      </c>
      <c r="E285" s="238" t="s">
        <v>29</v>
      </c>
      <c r="F285" s="239" t="s">
        <v>37</v>
      </c>
    </row>
    <row r="286" spans="1:6" ht="20.25" customHeight="1" x14ac:dyDescent="0.15">
      <c r="A286" s="265"/>
      <c r="B286" s="270">
        <v>44553</v>
      </c>
      <c r="C286" s="271" t="s">
        <v>630</v>
      </c>
      <c r="D286" s="273">
        <v>52798844</v>
      </c>
      <c r="E286" s="273">
        <v>52500000</v>
      </c>
      <c r="F286" s="275">
        <v>0.99433995183682433</v>
      </c>
    </row>
    <row r="287" spans="1:6" ht="20.25" customHeight="1" x14ac:dyDescent="0.15">
      <c r="A287" s="266"/>
      <c r="B287" s="270"/>
      <c r="C287" s="272"/>
      <c r="D287" s="274"/>
      <c r="E287" s="274"/>
      <c r="F287" s="275"/>
    </row>
    <row r="288" spans="1:6" ht="20.25" customHeight="1" x14ac:dyDescent="0.15">
      <c r="A288" s="247" t="s">
        <v>30</v>
      </c>
      <c r="B288" s="240" t="s">
        <v>31</v>
      </c>
      <c r="C288" s="240" t="s">
        <v>721</v>
      </c>
      <c r="D288" s="249" t="s">
        <v>32</v>
      </c>
      <c r="E288" s="249"/>
      <c r="F288" s="250"/>
    </row>
    <row r="289" spans="1:6" ht="20.25" customHeight="1" x14ac:dyDescent="0.15">
      <c r="A289" s="248"/>
      <c r="B289" s="8" t="s">
        <v>539</v>
      </c>
      <c r="C289" s="8" t="s">
        <v>703</v>
      </c>
      <c r="D289" s="251" t="s">
        <v>644</v>
      </c>
      <c r="E289" s="252"/>
      <c r="F289" s="253"/>
    </row>
    <row r="290" spans="1:6" ht="20.25" customHeight="1" x14ac:dyDescent="0.15">
      <c r="A290" s="61" t="s">
        <v>732</v>
      </c>
      <c r="B290" s="254" t="s">
        <v>704</v>
      </c>
      <c r="C290" s="255"/>
      <c r="D290" s="256"/>
      <c r="E290" s="256"/>
      <c r="F290" s="257"/>
    </row>
    <row r="291" spans="1:6" ht="20.25" customHeight="1" x14ac:dyDescent="0.15">
      <c r="A291" s="61" t="s">
        <v>38</v>
      </c>
      <c r="B291" s="258" t="s">
        <v>572</v>
      </c>
      <c r="C291" s="256"/>
      <c r="D291" s="256"/>
      <c r="E291" s="256"/>
      <c r="F291" s="257"/>
    </row>
    <row r="292" spans="1:6" ht="20.25" customHeight="1" thickBot="1" x14ac:dyDescent="0.2">
      <c r="A292" s="54" t="s">
        <v>33</v>
      </c>
      <c r="B292" s="259"/>
      <c r="C292" s="259"/>
      <c r="D292" s="259"/>
      <c r="E292" s="259"/>
      <c r="F292" s="260"/>
    </row>
    <row r="293" spans="1:6" ht="20.25" customHeight="1" thickTop="1" x14ac:dyDescent="0.15">
      <c r="A293" s="53" t="s">
        <v>26</v>
      </c>
      <c r="B293" s="261" t="s">
        <v>513</v>
      </c>
      <c r="C293" s="262"/>
      <c r="D293" s="262"/>
      <c r="E293" s="262"/>
      <c r="F293" s="263"/>
    </row>
    <row r="294" spans="1:6" ht="20.25" customHeight="1" x14ac:dyDescent="0.15">
      <c r="A294" s="264" t="s">
        <v>34</v>
      </c>
      <c r="B294" s="267" t="s">
        <v>27</v>
      </c>
      <c r="C294" s="268" t="s">
        <v>735</v>
      </c>
      <c r="D294" s="238" t="s">
        <v>35</v>
      </c>
      <c r="E294" s="238" t="s">
        <v>28</v>
      </c>
      <c r="F294" s="239" t="s">
        <v>88</v>
      </c>
    </row>
    <row r="295" spans="1:6" ht="20.25" customHeight="1" x14ac:dyDescent="0.15">
      <c r="A295" s="265"/>
      <c r="B295" s="267"/>
      <c r="C295" s="269"/>
      <c r="D295" s="238" t="s">
        <v>36</v>
      </c>
      <c r="E295" s="238" t="s">
        <v>29</v>
      </c>
      <c r="F295" s="239" t="s">
        <v>37</v>
      </c>
    </row>
    <row r="296" spans="1:6" ht="20.25" customHeight="1" x14ac:dyDescent="0.15">
      <c r="A296" s="265"/>
      <c r="B296" s="270">
        <v>44553</v>
      </c>
      <c r="C296" s="271" t="s">
        <v>624</v>
      </c>
      <c r="D296" s="273">
        <v>7332000</v>
      </c>
      <c r="E296" s="273">
        <v>7101600</v>
      </c>
      <c r="F296" s="275">
        <v>0.9685761047463175</v>
      </c>
    </row>
    <row r="297" spans="1:6" ht="20.25" customHeight="1" x14ac:dyDescent="0.15">
      <c r="A297" s="266"/>
      <c r="B297" s="270"/>
      <c r="C297" s="272"/>
      <c r="D297" s="274"/>
      <c r="E297" s="274"/>
      <c r="F297" s="275"/>
    </row>
    <row r="298" spans="1:6" ht="20.25" customHeight="1" x14ac:dyDescent="0.15">
      <c r="A298" s="247" t="s">
        <v>30</v>
      </c>
      <c r="B298" s="240" t="s">
        <v>31</v>
      </c>
      <c r="C298" s="240" t="s">
        <v>734</v>
      </c>
      <c r="D298" s="249" t="s">
        <v>32</v>
      </c>
      <c r="E298" s="249"/>
      <c r="F298" s="250"/>
    </row>
    <row r="299" spans="1:6" ht="20.25" customHeight="1" x14ac:dyDescent="0.15">
      <c r="A299" s="248"/>
      <c r="B299" s="8" t="s">
        <v>103</v>
      </c>
      <c r="C299" s="8" t="s">
        <v>705</v>
      </c>
      <c r="D299" s="251" t="s">
        <v>645</v>
      </c>
      <c r="E299" s="252"/>
      <c r="F299" s="253"/>
    </row>
    <row r="300" spans="1:6" ht="20.25" customHeight="1" x14ac:dyDescent="0.15">
      <c r="A300" s="61" t="s">
        <v>724</v>
      </c>
      <c r="B300" s="254" t="s">
        <v>696</v>
      </c>
      <c r="C300" s="255"/>
      <c r="D300" s="256"/>
      <c r="E300" s="256"/>
      <c r="F300" s="257"/>
    </row>
    <row r="301" spans="1:6" ht="20.25" customHeight="1" x14ac:dyDescent="0.15">
      <c r="A301" s="61" t="s">
        <v>38</v>
      </c>
      <c r="B301" s="258" t="s">
        <v>323</v>
      </c>
      <c r="C301" s="256"/>
      <c r="D301" s="256"/>
      <c r="E301" s="256"/>
      <c r="F301" s="257"/>
    </row>
    <row r="302" spans="1:6" ht="20.25" customHeight="1" thickBot="1" x14ac:dyDescent="0.2">
      <c r="A302" s="54" t="s">
        <v>33</v>
      </c>
      <c r="B302" s="259"/>
      <c r="C302" s="259"/>
      <c r="D302" s="259"/>
      <c r="E302" s="259"/>
      <c r="F302" s="260"/>
    </row>
    <row r="303" spans="1:6" ht="20.25" customHeight="1" thickTop="1" x14ac:dyDescent="0.15">
      <c r="A303" s="53" t="s">
        <v>26</v>
      </c>
      <c r="B303" s="261" t="s">
        <v>514</v>
      </c>
      <c r="C303" s="262"/>
      <c r="D303" s="262"/>
      <c r="E303" s="262"/>
      <c r="F303" s="263"/>
    </row>
    <row r="304" spans="1:6" ht="20.25" customHeight="1" x14ac:dyDescent="0.15">
      <c r="A304" s="264" t="s">
        <v>34</v>
      </c>
      <c r="B304" s="267" t="s">
        <v>27</v>
      </c>
      <c r="C304" s="268" t="s">
        <v>746</v>
      </c>
      <c r="D304" s="238" t="s">
        <v>35</v>
      </c>
      <c r="E304" s="238" t="s">
        <v>28</v>
      </c>
      <c r="F304" s="239" t="s">
        <v>88</v>
      </c>
    </row>
    <row r="305" spans="1:6" ht="20.25" customHeight="1" x14ac:dyDescent="0.15">
      <c r="A305" s="265"/>
      <c r="B305" s="267"/>
      <c r="C305" s="269"/>
      <c r="D305" s="238" t="s">
        <v>36</v>
      </c>
      <c r="E305" s="238" t="s">
        <v>29</v>
      </c>
      <c r="F305" s="239" t="s">
        <v>37</v>
      </c>
    </row>
    <row r="306" spans="1:6" ht="20.25" customHeight="1" x14ac:dyDescent="0.15">
      <c r="A306" s="265"/>
      <c r="B306" s="270">
        <v>44553</v>
      </c>
      <c r="C306" s="271" t="s">
        <v>624</v>
      </c>
      <c r="D306" s="273">
        <v>3020400</v>
      </c>
      <c r="E306" s="273">
        <v>3020400</v>
      </c>
      <c r="F306" s="275">
        <v>1</v>
      </c>
    </row>
    <row r="307" spans="1:6" ht="20.25" customHeight="1" x14ac:dyDescent="0.15">
      <c r="A307" s="266"/>
      <c r="B307" s="270"/>
      <c r="C307" s="272"/>
      <c r="D307" s="274"/>
      <c r="E307" s="274"/>
      <c r="F307" s="275"/>
    </row>
    <row r="308" spans="1:6" ht="20.25" customHeight="1" x14ac:dyDescent="0.15">
      <c r="A308" s="247" t="s">
        <v>30</v>
      </c>
      <c r="B308" s="240" t="s">
        <v>31</v>
      </c>
      <c r="C308" s="240" t="s">
        <v>723</v>
      </c>
      <c r="D308" s="249" t="s">
        <v>32</v>
      </c>
      <c r="E308" s="249"/>
      <c r="F308" s="250"/>
    </row>
    <row r="309" spans="1:6" ht="20.25" customHeight="1" x14ac:dyDescent="0.15">
      <c r="A309" s="248"/>
      <c r="B309" s="8" t="s">
        <v>103</v>
      </c>
      <c r="C309" s="8" t="s">
        <v>705</v>
      </c>
      <c r="D309" s="251" t="s">
        <v>645</v>
      </c>
      <c r="E309" s="252"/>
      <c r="F309" s="253"/>
    </row>
    <row r="310" spans="1:6" ht="20.25" customHeight="1" x14ac:dyDescent="0.15">
      <c r="A310" s="61" t="s">
        <v>724</v>
      </c>
      <c r="B310" s="254" t="s">
        <v>696</v>
      </c>
      <c r="C310" s="255"/>
      <c r="D310" s="256"/>
      <c r="E310" s="256"/>
      <c r="F310" s="257"/>
    </row>
    <row r="311" spans="1:6" ht="20.25" customHeight="1" x14ac:dyDescent="0.15">
      <c r="A311" s="61" t="s">
        <v>38</v>
      </c>
      <c r="B311" s="258" t="s">
        <v>323</v>
      </c>
      <c r="C311" s="256"/>
      <c r="D311" s="256"/>
      <c r="E311" s="256"/>
      <c r="F311" s="257"/>
    </row>
    <row r="312" spans="1:6" ht="20.25" customHeight="1" thickBot="1" x14ac:dyDescent="0.2">
      <c r="A312" s="54" t="s">
        <v>33</v>
      </c>
      <c r="B312" s="259"/>
      <c r="C312" s="259"/>
      <c r="D312" s="259"/>
      <c r="E312" s="259"/>
      <c r="F312" s="260"/>
    </row>
    <row r="313" spans="1:6" ht="20.25" customHeight="1" thickTop="1" x14ac:dyDescent="0.15">
      <c r="A313" s="53" t="s">
        <v>26</v>
      </c>
      <c r="B313" s="261" t="s">
        <v>515</v>
      </c>
      <c r="C313" s="262"/>
      <c r="D313" s="262"/>
      <c r="E313" s="262"/>
      <c r="F313" s="263"/>
    </row>
    <row r="314" spans="1:6" ht="20.25" customHeight="1" x14ac:dyDescent="0.15">
      <c r="A314" s="264" t="s">
        <v>34</v>
      </c>
      <c r="B314" s="267" t="s">
        <v>27</v>
      </c>
      <c r="C314" s="268" t="s">
        <v>676</v>
      </c>
      <c r="D314" s="238" t="s">
        <v>35</v>
      </c>
      <c r="E314" s="238" t="s">
        <v>28</v>
      </c>
      <c r="F314" s="239" t="s">
        <v>88</v>
      </c>
    </row>
    <row r="315" spans="1:6" ht="20.25" customHeight="1" x14ac:dyDescent="0.15">
      <c r="A315" s="265"/>
      <c r="B315" s="267"/>
      <c r="C315" s="269"/>
      <c r="D315" s="238" t="s">
        <v>36</v>
      </c>
      <c r="E315" s="238" t="s">
        <v>29</v>
      </c>
      <c r="F315" s="239" t="s">
        <v>37</v>
      </c>
    </row>
    <row r="316" spans="1:6" ht="20.25" customHeight="1" x14ac:dyDescent="0.15">
      <c r="A316" s="265"/>
      <c r="B316" s="270">
        <v>44553</v>
      </c>
      <c r="C316" s="271" t="s">
        <v>624</v>
      </c>
      <c r="D316" s="273">
        <v>7320000</v>
      </c>
      <c r="E316" s="273">
        <v>6954000</v>
      </c>
      <c r="F316" s="275">
        <v>0.95</v>
      </c>
    </row>
    <row r="317" spans="1:6" ht="20.25" customHeight="1" x14ac:dyDescent="0.15">
      <c r="A317" s="266"/>
      <c r="B317" s="270"/>
      <c r="C317" s="272"/>
      <c r="D317" s="274"/>
      <c r="E317" s="274"/>
      <c r="F317" s="275"/>
    </row>
    <row r="318" spans="1:6" ht="20.25" customHeight="1" x14ac:dyDescent="0.15">
      <c r="A318" s="247" t="s">
        <v>30</v>
      </c>
      <c r="B318" s="240" t="s">
        <v>31</v>
      </c>
      <c r="C318" s="240" t="s">
        <v>730</v>
      </c>
      <c r="D318" s="249" t="s">
        <v>32</v>
      </c>
      <c r="E318" s="249"/>
      <c r="F318" s="250"/>
    </row>
    <row r="319" spans="1:6" ht="20.25" customHeight="1" x14ac:dyDescent="0.15">
      <c r="A319" s="248"/>
      <c r="B319" s="8" t="s">
        <v>103</v>
      </c>
      <c r="C319" s="8" t="s">
        <v>705</v>
      </c>
      <c r="D319" s="251" t="s">
        <v>645</v>
      </c>
      <c r="E319" s="252"/>
      <c r="F319" s="253"/>
    </row>
    <row r="320" spans="1:6" ht="20.25" customHeight="1" x14ac:dyDescent="0.15">
      <c r="A320" s="61" t="s">
        <v>736</v>
      </c>
      <c r="B320" s="254" t="s">
        <v>696</v>
      </c>
      <c r="C320" s="255"/>
      <c r="D320" s="256"/>
      <c r="E320" s="256"/>
      <c r="F320" s="257"/>
    </row>
    <row r="321" spans="1:6" ht="20.25" customHeight="1" x14ac:dyDescent="0.15">
      <c r="A321" s="61" t="s">
        <v>38</v>
      </c>
      <c r="B321" s="258" t="s">
        <v>323</v>
      </c>
      <c r="C321" s="256"/>
      <c r="D321" s="256"/>
      <c r="E321" s="256"/>
      <c r="F321" s="257"/>
    </row>
    <row r="322" spans="1:6" ht="20.25" customHeight="1" thickBot="1" x14ac:dyDescent="0.2">
      <c r="A322" s="54" t="s">
        <v>33</v>
      </c>
      <c r="B322" s="259"/>
      <c r="C322" s="259"/>
      <c r="D322" s="259"/>
      <c r="E322" s="259"/>
      <c r="F322" s="260"/>
    </row>
    <row r="323" spans="1:6" ht="20.25" customHeight="1" thickTop="1" x14ac:dyDescent="0.15">
      <c r="A323" s="53" t="s">
        <v>26</v>
      </c>
      <c r="B323" s="261" t="s">
        <v>516</v>
      </c>
      <c r="C323" s="262"/>
      <c r="D323" s="262"/>
      <c r="E323" s="262"/>
      <c r="F323" s="263"/>
    </row>
    <row r="324" spans="1:6" ht="20.25" customHeight="1" x14ac:dyDescent="0.15">
      <c r="A324" s="264" t="s">
        <v>34</v>
      </c>
      <c r="B324" s="267" t="s">
        <v>27</v>
      </c>
      <c r="C324" s="268" t="s">
        <v>676</v>
      </c>
      <c r="D324" s="238" t="s">
        <v>35</v>
      </c>
      <c r="E324" s="238" t="s">
        <v>28</v>
      </c>
      <c r="F324" s="239" t="s">
        <v>88</v>
      </c>
    </row>
    <row r="325" spans="1:6" ht="20.25" customHeight="1" x14ac:dyDescent="0.15">
      <c r="A325" s="265"/>
      <c r="B325" s="267"/>
      <c r="C325" s="269"/>
      <c r="D325" s="238" t="s">
        <v>36</v>
      </c>
      <c r="E325" s="238" t="s">
        <v>29</v>
      </c>
      <c r="F325" s="239" t="s">
        <v>37</v>
      </c>
    </row>
    <row r="326" spans="1:6" ht="20.25" customHeight="1" x14ac:dyDescent="0.15">
      <c r="A326" s="265"/>
      <c r="B326" s="270">
        <v>44553</v>
      </c>
      <c r="C326" s="271" t="s">
        <v>624</v>
      </c>
      <c r="D326" s="273">
        <v>2880000</v>
      </c>
      <c r="E326" s="273">
        <v>2719200</v>
      </c>
      <c r="F326" s="275">
        <v>0.94416666666666671</v>
      </c>
    </row>
    <row r="327" spans="1:6" ht="20.25" customHeight="1" x14ac:dyDescent="0.15">
      <c r="A327" s="266"/>
      <c r="B327" s="270"/>
      <c r="C327" s="272"/>
      <c r="D327" s="274"/>
      <c r="E327" s="274"/>
      <c r="F327" s="275"/>
    </row>
    <row r="328" spans="1:6" ht="20.25" customHeight="1" x14ac:dyDescent="0.15">
      <c r="A328" s="247" t="s">
        <v>30</v>
      </c>
      <c r="B328" s="240" t="s">
        <v>31</v>
      </c>
      <c r="C328" s="240" t="s">
        <v>721</v>
      </c>
      <c r="D328" s="249" t="s">
        <v>32</v>
      </c>
      <c r="E328" s="249"/>
      <c r="F328" s="250"/>
    </row>
    <row r="329" spans="1:6" ht="20.25" customHeight="1" x14ac:dyDescent="0.15">
      <c r="A329" s="248"/>
      <c r="B329" s="8" t="s">
        <v>103</v>
      </c>
      <c r="C329" s="8" t="s">
        <v>705</v>
      </c>
      <c r="D329" s="251" t="s">
        <v>645</v>
      </c>
      <c r="E329" s="252"/>
      <c r="F329" s="253"/>
    </row>
    <row r="330" spans="1:6" ht="20.25" customHeight="1" x14ac:dyDescent="0.15">
      <c r="A330" s="61" t="s">
        <v>748</v>
      </c>
      <c r="B330" s="254" t="s">
        <v>696</v>
      </c>
      <c r="C330" s="255"/>
      <c r="D330" s="256"/>
      <c r="E330" s="256"/>
      <c r="F330" s="257"/>
    </row>
    <row r="331" spans="1:6" ht="20.25" customHeight="1" x14ac:dyDescent="0.15">
      <c r="A331" s="61" t="s">
        <v>38</v>
      </c>
      <c r="B331" s="258" t="s">
        <v>323</v>
      </c>
      <c r="C331" s="256"/>
      <c r="D331" s="256"/>
      <c r="E331" s="256"/>
      <c r="F331" s="257"/>
    </row>
    <row r="332" spans="1:6" ht="20.25" customHeight="1" thickBot="1" x14ac:dyDescent="0.2">
      <c r="A332" s="54" t="s">
        <v>33</v>
      </c>
      <c r="B332" s="259"/>
      <c r="C332" s="259"/>
      <c r="D332" s="259"/>
      <c r="E332" s="259"/>
      <c r="F332" s="260"/>
    </row>
    <row r="333" spans="1:6" ht="20.25" customHeight="1" thickTop="1" x14ac:dyDescent="0.15">
      <c r="A333" s="53" t="s">
        <v>26</v>
      </c>
      <c r="B333" s="261" t="s">
        <v>517</v>
      </c>
      <c r="C333" s="262"/>
      <c r="D333" s="262"/>
      <c r="E333" s="262"/>
      <c r="F333" s="263"/>
    </row>
    <row r="334" spans="1:6" ht="20.25" customHeight="1" x14ac:dyDescent="0.15">
      <c r="A334" s="264" t="s">
        <v>34</v>
      </c>
      <c r="B334" s="267" t="s">
        <v>27</v>
      </c>
      <c r="C334" s="268" t="s">
        <v>676</v>
      </c>
      <c r="D334" s="238" t="s">
        <v>35</v>
      </c>
      <c r="E334" s="238" t="s">
        <v>28</v>
      </c>
      <c r="F334" s="239" t="s">
        <v>88</v>
      </c>
    </row>
    <row r="335" spans="1:6" ht="20.25" customHeight="1" x14ac:dyDescent="0.15">
      <c r="A335" s="265"/>
      <c r="B335" s="267"/>
      <c r="C335" s="269"/>
      <c r="D335" s="238" t="s">
        <v>36</v>
      </c>
      <c r="E335" s="238" t="s">
        <v>29</v>
      </c>
      <c r="F335" s="239" t="s">
        <v>37</v>
      </c>
    </row>
    <row r="336" spans="1:6" ht="20.25" customHeight="1" x14ac:dyDescent="0.15">
      <c r="A336" s="265"/>
      <c r="B336" s="270">
        <v>44553</v>
      </c>
      <c r="C336" s="271" t="s">
        <v>624</v>
      </c>
      <c r="D336" s="273">
        <v>7803870</v>
      </c>
      <c r="E336" s="273">
        <v>7601880</v>
      </c>
      <c r="F336" s="275">
        <v>0.97411668825851794</v>
      </c>
    </row>
    <row r="337" spans="1:6" ht="20.25" customHeight="1" x14ac:dyDescent="0.15">
      <c r="A337" s="266"/>
      <c r="B337" s="270"/>
      <c r="C337" s="272"/>
      <c r="D337" s="274"/>
      <c r="E337" s="274"/>
      <c r="F337" s="275"/>
    </row>
    <row r="338" spans="1:6" ht="20.25" customHeight="1" x14ac:dyDescent="0.15">
      <c r="A338" s="247" t="s">
        <v>30</v>
      </c>
      <c r="B338" s="240" t="s">
        <v>31</v>
      </c>
      <c r="C338" s="240" t="s">
        <v>726</v>
      </c>
      <c r="D338" s="249" t="s">
        <v>32</v>
      </c>
      <c r="E338" s="249"/>
      <c r="F338" s="250"/>
    </row>
    <row r="339" spans="1:6" ht="20.25" customHeight="1" x14ac:dyDescent="0.15">
      <c r="A339" s="248"/>
      <c r="B339" s="8" t="s">
        <v>103</v>
      </c>
      <c r="C339" s="8" t="s">
        <v>705</v>
      </c>
      <c r="D339" s="251" t="s">
        <v>645</v>
      </c>
      <c r="E339" s="252"/>
      <c r="F339" s="253"/>
    </row>
    <row r="340" spans="1:6" ht="20.25" customHeight="1" x14ac:dyDescent="0.15">
      <c r="A340" s="61" t="s">
        <v>750</v>
      </c>
      <c r="B340" s="254" t="s">
        <v>696</v>
      </c>
      <c r="C340" s="255"/>
      <c r="D340" s="256"/>
      <c r="E340" s="256"/>
      <c r="F340" s="257"/>
    </row>
    <row r="341" spans="1:6" ht="20.25" customHeight="1" x14ac:dyDescent="0.15">
      <c r="A341" s="61" t="s">
        <v>38</v>
      </c>
      <c r="B341" s="258" t="s">
        <v>323</v>
      </c>
      <c r="C341" s="256"/>
      <c r="D341" s="256"/>
      <c r="E341" s="256"/>
      <c r="F341" s="257"/>
    </row>
    <row r="342" spans="1:6" ht="20.25" customHeight="1" thickBot="1" x14ac:dyDescent="0.2">
      <c r="A342" s="54" t="s">
        <v>33</v>
      </c>
      <c r="B342" s="259"/>
      <c r="C342" s="259"/>
      <c r="D342" s="259"/>
      <c r="E342" s="259"/>
      <c r="F342" s="260"/>
    </row>
    <row r="343" spans="1:6" ht="20.25" customHeight="1" thickTop="1" x14ac:dyDescent="0.15">
      <c r="A343" s="53" t="s">
        <v>26</v>
      </c>
      <c r="B343" s="261" t="s">
        <v>361</v>
      </c>
      <c r="C343" s="262"/>
      <c r="D343" s="262"/>
      <c r="E343" s="262"/>
      <c r="F343" s="263"/>
    </row>
    <row r="344" spans="1:6" ht="20.25" customHeight="1" x14ac:dyDescent="0.15">
      <c r="A344" s="264" t="s">
        <v>34</v>
      </c>
      <c r="B344" s="267" t="s">
        <v>27</v>
      </c>
      <c r="C344" s="268" t="s">
        <v>676</v>
      </c>
      <c r="D344" s="238" t="s">
        <v>35</v>
      </c>
      <c r="E344" s="238" t="s">
        <v>28</v>
      </c>
      <c r="F344" s="239" t="s">
        <v>88</v>
      </c>
    </row>
    <row r="345" spans="1:6" ht="20.25" customHeight="1" x14ac:dyDescent="0.15">
      <c r="A345" s="265"/>
      <c r="B345" s="267"/>
      <c r="C345" s="269"/>
      <c r="D345" s="238" t="s">
        <v>36</v>
      </c>
      <c r="E345" s="238" t="s">
        <v>29</v>
      </c>
      <c r="F345" s="239" t="s">
        <v>37</v>
      </c>
    </row>
    <row r="346" spans="1:6" ht="20.25" customHeight="1" x14ac:dyDescent="0.15">
      <c r="A346" s="265"/>
      <c r="B346" s="270">
        <v>44554</v>
      </c>
      <c r="C346" s="271" t="s">
        <v>624</v>
      </c>
      <c r="D346" s="273">
        <v>7140000</v>
      </c>
      <c r="E346" s="273">
        <v>6840000</v>
      </c>
      <c r="F346" s="275">
        <v>0.95798319327731096</v>
      </c>
    </row>
    <row r="347" spans="1:6" ht="20.25" customHeight="1" x14ac:dyDescent="0.15">
      <c r="A347" s="266"/>
      <c r="B347" s="270"/>
      <c r="C347" s="272"/>
      <c r="D347" s="274"/>
      <c r="E347" s="274"/>
      <c r="F347" s="275"/>
    </row>
    <row r="348" spans="1:6" ht="20.25" customHeight="1" x14ac:dyDescent="0.15">
      <c r="A348" s="247" t="s">
        <v>30</v>
      </c>
      <c r="B348" s="240" t="s">
        <v>31</v>
      </c>
      <c r="C348" s="240" t="s">
        <v>752</v>
      </c>
      <c r="D348" s="249" t="s">
        <v>32</v>
      </c>
      <c r="E348" s="249"/>
      <c r="F348" s="250"/>
    </row>
    <row r="349" spans="1:6" ht="20.25" customHeight="1" x14ac:dyDescent="0.15">
      <c r="A349" s="248"/>
      <c r="B349" s="8" t="s">
        <v>101</v>
      </c>
      <c r="C349" s="8" t="s">
        <v>706</v>
      </c>
      <c r="D349" s="251" t="s">
        <v>646</v>
      </c>
      <c r="E349" s="252"/>
      <c r="F349" s="253"/>
    </row>
    <row r="350" spans="1:6" ht="20.25" customHeight="1" x14ac:dyDescent="0.15">
      <c r="A350" s="61" t="s">
        <v>724</v>
      </c>
      <c r="B350" s="254" t="s">
        <v>135</v>
      </c>
      <c r="C350" s="255"/>
      <c r="D350" s="256"/>
      <c r="E350" s="256"/>
      <c r="F350" s="257"/>
    </row>
    <row r="351" spans="1:6" ht="20.25" customHeight="1" x14ac:dyDescent="0.15">
      <c r="A351" s="61" t="s">
        <v>38</v>
      </c>
      <c r="B351" s="258" t="s">
        <v>323</v>
      </c>
      <c r="C351" s="256"/>
      <c r="D351" s="256"/>
      <c r="E351" s="256"/>
      <c r="F351" s="257"/>
    </row>
    <row r="352" spans="1:6" ht="20.25" customHeight="1" thickBot="1" x14ac:dyDescent="0.2">
      <c r="A352" s="54" t="s">
        <v>33</v>
      </c>
      <c r="B352" s="259"/>
      <c r="C352" s="259"/>
      <c r="D352" s="259"/>
      <c r="E352" s="259"/>
      <c r="F352" s="260"/>
    </row>
    <row r="353" spans="1:6" ht="20.25" customHeight="1" thickTop="1" x14ac:dyDescent="0.15">
      <c r="A353" s="53" t="s">
        <v>26</v>
      </c>
      <c r="B353" s="261" t="s">
        <v>518</v>
      </c>
      <c r="C353" s="262"/>
      <c r="D353" s="262"/>
      <c r="E353" s="262"/>
      <c r="F353" s="263"/>
    </row>
    <row r="354" spans="1:6" ht="20.25" customHeight="1" x14ac:dyDescent="0.15">
      <c r="A354" s="264" t="s">
        <v>34</v>
      </c>
      <c r="B354" s="267" t="s">
        <v>27</v>
      </c>
      <c r="C354" s="268" t="s">
        <v>725</v>
      </c>
      <c r="D354" s="238" t="s">
        <v>35</v>
      </c>
      <c r="E354" s="238" t="s">
        <v>28</v>
      </c>
      <c r="F354" s="239" t="s">
        <v>88</v>
      </c>
    </row>
    <row r="355" spans="1:6" ht="20.25" customHeight="1" x14ac:dyDescent="0.15">
      <c r="A355" s="265"/>
      <c r="B355" s="267"/>
      <c r="C355" s="269"/>
      <c r="D355" s="238" t="s">
        <v>36</v>
      </c>
      <c r="E355" s="238" t="s">
        <v>29</v>
      </c>
      <c r="F355" s="239" t="s">
        <v>37</v>
      </c>
    </row>
    <row r="356" spans="1:6" ht="20.25" customHeight="1" x14ac:dyDescent="0.15">
      <c r="A356" s="265"/>
      <c r="B356" s="270">
        <v>44554</v>
      </c>
      <c r="C356" s="271" t="s">
        <v>624</v>
      </c>
      <c r="D356" s="273">
        <v>3960000</v>
      </c>
      <c r="E356" s="273">
        <v>3960000</v>
      </c>
      <c r="F356" s="275">
        <v>1</v>
      </c>
    </row>
    <row r="357" spans="1:6" ht="20.25" customHeight="1" x14ac:dyDescent="0.15">
      <c r="A357" s="266"/>
      <c r="B357" s="270"/>
      <c r="C357" s="272"/>
      <c r="D357" s="274"/>
      <c r="E357" s="274"/>
      <c r="F357" s="275"/>
    </row>
    <row r="358" spans="1:6" ht="20.25" customHeight="1" x14ac:dyDescent="0.15">
      <c r="A358" s="247" t="s">
        <v>30</v>
      </c>
      <c r="B358" s="240" t="s">
        <v>31</v>
      </c>
      <c r="C358" s="240" t="s">
        <v>677</v>
      </c>
      <c r="D358" s="249" t="s">
        <v>32</v>
      </c>
      <c r="E358" s="249"/>
      <c r="F358" s="250"/>
    </row>
    <row r="359" spans="1:6" ht="20.25" customHeight="1" x14ac:dyDescent="0.15">
      <c r="A359" s="248"/>
      <c r="B359" s="8" t="s">
        <v>112</v>
      </c>
      <c r="C359" s="8" t="s">
        <v>707</v>
      </c>
      <c r="D359" s="251" t="s">
        <v>648</v>
      </c>
      <c r="E359" s="252"/>
      <c r="F359" s="253"/>
    </row>
    <row r="360" spans="1:6" ht="20.25" customHeight="1" x14ac:dyDescent="0.15">
      <c r="A360" s="61" t="s">
        <v>753</v>
      </c>
      <c r="B360" s="254" t="s">
        <v>135</v>
      </c>
      <c r="C360" s="255"/>
      <c r="D360" s="256"/>
      <c r="E360" s="256"/>
      <c r="F360" s="257"/>
    </row>
    <row r="361" spans="1:6" ht="20.25" customHeight="1" x14ac:dyDescent="0.15">
      <c r="A361" s="61" t="s">
        <v>38</v>
      </c>
      <c r="B361" s="258" t="s">
        <v>417</v>
      </c>
      <c r="C361" s="256"/>
      <c r="D361" s="256"/>
      <c r="E361" s="256"/>
      <c r="F361" s="257"/>
    </row>
    <row r="362" spans="1:6" ht="20.25" customHeight="1" thickBot="1" x14ac:dyDescent="0.2">
      <c r="A362" s="54" t="s">
        <v>33</v>
      </c>
      <c r="B362" s="259"/>
      <c r="C362" s="259"/>
      <c r="D362" s="259"/>
      <c r="E362" s="259"/>
      <c r="F362" s="260"/>
    </row>
    <row r="363" spans="1:6" ht="20.25" customHeight="1" thickTop="1" x14ac:dyDescent="0.15">
      <c r="A363" s="53" t="s">
        <v>26</v>
      </c>
      <c r="B363" s="261" t="s">
        <v>519</v>
      </c>
      <c r="C363" s="262"/>
      <c r="D363" s="262"/>
      <c r="E363" s="262"/>
      <c r="F363" s="263"/>
    </row>
    <row r="364" spans="1:6" ht="20.25" customHeight="1" x14ac:dyDescent="0.15">
      <c r="A364" s="264" t="s">
        <v>34</v>
      </c>
      <c r="B364" s="267" t="s">
        <v>27</v>
      </c>
      <c r="C364" s="268" t="s">
        <v>751</v>
      </c>
      <c r="D364" s="238" t="s">
        <v>35</v>
      </c>
      <c r="E364" s="238" t="s">
        <v>28</v>
      </c>
      <c r="F364" s="239" t="s">
        <v>88</v>
      </c>
    </row>
    <row r="365" spans="1:6" ht="20.25" customHeight="1" x14ac:dyDescent="0.15">
      <c r="A365" s="265"/>
      <c r="B365" s="267"/>
      <c r="C365" s="269"/>
      <c r="D365" s="238" t="s">
        <v>36</v>
      </c>
      <c r="E365" s="238" t="s">
        <v>29</v>
      </c>
      <c r="F365" s="239" t="s">
        <v>37</v>
      </c>
    </row>
    <row r="366" spans="1:6" ht="20.25" customHeight="1" x14ac:dyDescent="0.15">
      <c r="A366" s="265"/>
      <c r="B366" s="270">
        <v>44557</v>
      </c>
      <c r="C366" s="271" t="s">
        <v>624</v>
      </c>
      <c r="D366" s="273">
        <v>3540480</v>
      </c>
      <c r="E366" s="273">
        <v>3540480</v>
      </c>
      <c r="F366" s="275">
        <v>1</v>
      </c>
    </row>
    <row r="367" spans="1:6" ht="20.25" customHeight="1" x14ac:dyDescent="0.15">
      <c r="A367" s="266"/>
      <c r="B367" s="270"/>
      <c r="C367" s="272"/>
      <c r="D367" s="274"/>
      <c r="E367" s="274"/>
      <c r="F367" s="275"/>
    </row>
    <row r="368" spans="1:6" ht="20.25" customHeight="1" x14ac:dyDescent="0.15">
      <c r="A368" s="247" t="s">
        <v>30</v>
      </c>
      <c r="B368" s="240" t="s">
        <v>31</v>
      </c>
      <c r="C368" s="240" t="s">
        <v>677</v>
      </c>
      <c r="D368" s="249" t="s">
        <v>32</v>
      </c>
      <c r="E368" s="249"/>
      <c r="F368" s="250"/>
    </row>
    <row r="369" spans="1:6" ht="20.25" customHeight="1" x14ac:dyDescent="0.15">
      <c r="A369" s="248"/>
      <c r="B369" s="8" t="s">
        <v>118</v>
      </c>
      <c r="C369" s="8" t="s">
        <v>708</v>
      </c>
      <c r="D369" s="251" t="s">
        <v>649</v>
      </c>
      <c r="E369" s="252"/>
      <c r="F369" s="253"/>
    </row>
    <row r="370" spans="1:6" ht="20.25" customHeight="1" x14ac:dyDescent="0.15">
      <c r="A370" s="61" t="s">
        <v>724</v>
      </c>
      <c r="B370" s="254" t="s">
        <v>696</v>
      </c>
      <c r="C370" s="255"/>
      <c r="D370" s="256"/>
      <c r="E370" s="256"/>
      <c r="F370" s="257"/>
    </row>
    <row r="371" spans="1:6" ht="20.25" customHeight="1" x14ac:dyDescent="0.15">
      <c r="A371" s="61" t="s">
        <v>38</v>
      </c>
      <c r="B371" s="258" t="s">
        <v>323</v>
      </c>
      <c r="C371" s="256"/>
      <c r="D371" s="256"/>
      <c r="E371" s="256"/>
      <c r="F371" s="257"/>
    </row>
    <row r="372" spans="1:6" ht="20.25" customHeight="1" thickBot="1" x14ac:dyDescent="0.2">
      <c r="A372" s="54" t="s">
        <v>33</v>
      </c>
      <c r="B372" s="259"/>
      <c r="C372" s="259"/>
      <c r="D372" s="259"/>
      <c r="E372" s="259"/>
      <c r="F372" s="260"/>
    </row>
    <row r="373" spans="1:6" ht="20.25" customHeight="1" thickTop="1" x14ac:dyDescent="0.15">
      <c r="A373" s="53" t="s">
        <v>26</v>
      </c>
      <c r="B373" s="261" t="s">
        <v>362</v>
      </c>
      <c r="C373" s="262"/>
      <c r="D373" s="262"/>
      <c r="E373" s="262"/>
      <c r="F373" s="263"/>
    </row>
    <row r="374" spans="1:6" ht="20.25" customHeight="1" x14ac:dyDescent="0.15">
      <c r="A374" s="264" t="s">
        <v>34</v>
      </c>
      <c r="B374" s="267" t="s">
        <v>27</v>
      </c>
      <c r="C374" s="268" t="s">
        <v>720</v>
      </c>
      <c r="D374" s="238" t="s">
        <v>35</v>
      </c>
      <c r="E374" s="238" t="s">
        <v>28</v>
      </c>
      <c r="F374" s="239" t="s">
        <v>88</v>
      </c>
    </row>
    <row r="375" spans="1:6" ht="20.25" customHeight="1" x14ac:dyDescent="0.15">
      <c r="A375" s="265"/>
      <c r="B375" s="267"/>
      <c r="C375" s="269"/>
      <c r="D375" s="238" t="s">
        <v>36</v>
      </c>
      <c r="E375" s="238" t="s">
        <v>29</v>
      </c>
      <c r="F375" s="239" t="s">
        <v>37</v>
      </c>
    </row>
    <row r="376" spans="1:6" ht="20.25" customHeight="1" x14ac:dyDescent="0.15">
      <c r="A376" s="265"/>
      <c r="B376" s="270">
        <v>44557</v>
      </c>
      <c r="C376" s="271" t="s">
        <v>624</v>
      </c>
      <c r="D376" s="273">
        <v>5400000</v>
      </c>
      <c r="E376" s="273">
        <v>4999920</v>
      </c>
      <c r="F376" s="275">
        <v>0.92591111111111113</v>
      </c>
    </row>
    <row r="377" spans="1:6" ht="20.25" customHeight="1" x14ac:dyDescent="0.15">
      <c r="A377" s="266"/>
      <c r="B377" s="270"/>
      <c r="C377" s="272"/>
      <c r="D377" s="274"/>
      <c r="E377" s="274"/>
      <c r="F377" s="275"/>
    </row>
    <row r="378" spans="1:6" ht="20.25" customHeight="1" x14ac:dyDescent="0.15">
      <c r="A378" s="247" t="s">
        <v>30</v>
      </c>
      <c r="B378" s="240" t="s">
        <v>31</v>
      </c>
      <c r="C378" s="240" t="s">
        <v>723</v>
      </c>
      <c r="D378" s="249" t="s">
        <v>32</v>
      </c>
      <c r="E378" s="249"/>
      <c r="F378" s="250"/>
    </row>
    <row r="379" spans="1:6" ht="20.25" customHeight="1" x14ac:dyDescent="0.15">
      <c r="A379" s="248"/>
      <c r="B379" s="8" t="s">
        <v>105</v>
      </c>
      <c r="C379" s="8" t="s">
        <v>709</v>
      </c>
      <c r="D379" s="251" t="s">
        <v>650</v>
      </c>
      <c r="E379" s="252"/>
      <c r="F379" s="253"/>
    </row>
    <row r="380" spans="1:6" ht="20.25" customHeight="1" x14ac:dyDescent="0.15">
      <c r="A380" s="61" t="s">
        <v>748</v>
      </c>
      <c r="B380" s="254" t="s">
        <v>135</v>
      </c>
      <c r="C380" s="255"/>
      <c r="D380" s="256"/>
      <c r="E380" s="256"/>
      <c r="F380" s="257"/>
    </row>
    <row r="381" spans="1:6" ht="20.25" customHeight="1" x14ac:dyDescent="0.15">
      <c r="A381" s="61" t="s">
        <v>38</v>
      </c>
      <c r="B381" s="258" t="s">
        <v>323</v>
      </c>
      <c r="C381" s="256"/>
      <c r="D381" s="256"/>
      <c r="E381" s="256"/>
      <c r="F381" s="257"/>
    </row>
    <row r="382" spans="1:6" ht="20.25" customHeight="1" thickBot="1" x14ac:dyDescent="0.2">
      <c r="A382" s="54" t="s">
        <v>33</v>
      </c>
      <c r="B382" s="259"/>
      <c r="C382" s="259"/>
      <c r="D382" s="259"/>
      <c r="E382" s="259"/>
      <c r="F382" s="260"/>
    </row>
    <row r="383" spans="1:6" ht="20.25" customHeight="1" thickTop="1" x14ac:dyDescent="0.15">
      <c r="A383" s="53" t="s">
        <v>26</v>
      </c>
      <c r="B383" s="261" t="s">
        <v>363</v>
      </c>
      <c r="C383" s="262"/>
      <c r="D383" s="262"/>
      <c r="E383" s="262"/>
      <c r="F383" s="263"/>
    </row>
    <row r="384" spans="1:6" ht="20.25" customHeight="1" x14ac:dyDescent="0.15">
      <c r="A384" s="264" t="s">
        <v>34</v>
      </c>
      <c r="B384" s="267" t="s">
        <v>27</v>
      </c>
      <c r="C384" s="268" t="s">
        <v>741</v>
      </c>
      <c r="D384" s="238" t="s">
        <v>35</v>
      </c>
      <c r="E384" s="238" t="s">
        <v>28</v>
      </c>
      <c r="F384" s="239" t="s">
        <v>88</v>
      </c>
    </row>
    <row r="385" spans="1:6" ht="20.25" customHeight="1" x14ac:dyDescent="0.15">
      <c r="A385" s="265"/>
      <c r="B385" s="267"/>
      <c r="C385" s="269"/>
      <c r="D385" s="238" t="s">
        <v>36</v>
      </c>
      <c r="E385" s="238" t="s">
        <v>29</v>
      </c>
      <c r="F385" s="239" t="s">
        <v>37</v>
      </c>
    </row>
    <row r="386" spans="1:6" ht="20.25" customHeight="1" x14ac:dyDescent="0.15">
      <c r="A386" s="265"/>
      <c r="B386" s="270">
        <v>44557</v>
      </c>
      <c r="C386" s="271" t="s">
        <v>624</v>
      </c>
      <c r="D386" s="273">
        <v>6000000</v>
      </c>
      <c r="E386" s="273">
        <v>5280000</v>
      </c>
      <c r="F386" s="275">
        <v>0.88</v>
      </c>
    </row>
    <row r="387" spans="1:6" ht="20.25" customHeight="1" x14ac:dyDescent="0.15">
      <c r="A387" s="266"/>
      <c r="B387" s="270"/>
      <c r="C387" s="272"/>
      <c r="D387" s="274"/>
      <c r="E387" s="274"/>
      <c r="F387" s="275"/>
    </row>
    <row r="388" spans="1:6" ht="20.25" customHeight="1" x14ac:dyDescent="0.15">
      <c r="A388" s="247" t="s">
        <v>30</v>
      </c>
      <c r="B388" s="240" t="s">
        <v>31</v>
      </c>
      <c r="C388" s="240" t="s">
        <v>754</v>
      </c>
      <c r="D388" s="249" t="s">
        <v>32</v>
      </c>
      <c r="E388" s="249"/>
      <c r="F388" s="250"/>
    </row>
    <row r="389" spans="1:6" ht="20.25" customHeight="1" x14ac:dyDescent="0.15">
      <c r="A389" s="248"/>
      <c r="B389" s="8" t="s">
        <v>108</v>
      </c>
      <c r="C389" s="8" t="s">
        <v>710</v>
      </c>
      <c r="D389" s="251" t="s">
        <v>651</v>
      </c>
      <c r="E389" s="252"/>
      <c r="F389" s="253"/>
    </row>
    <row r="390" spans="1:6" ht="20.25" customHeight="1" x14ac:dyDescent="0.15">
      <c r="A390" s="61" t="s">
        <v>722</v>
      </c>
      <c r="B390" s="254" t="s">
        <v>135</v>
      </c>
      <c r="C390" s="255"/>
      <c r="D390" s="256"/>
      <c r="E390" s="256"/>
      <c r="F390" s="257"/>
    </row>
    <row r="391" spans="1:6" ht="20.25" customHeight="1" x14ac:dyDescent="0.15">
      <c r="A391" s="61" t="s">
        <v>38</v>
      </c>
      <c r="B391" s="258" t="s">
        <v>323</v>
      </c>
      <c r="C391" s="256"/>
      <c r="D391" s="256"/>
      <c r="E391" s="256"/>
      <c r="F391" s="257"/>
    </row>
    <row r="392" spans="1:6" ht="20.25" customHeight="1" thickBot="1" x14ac:dyDescent="0.2">
      <c r="A392" s="54" t="s">
        <v>33</v>
      </c>
      <c r="B392" s="259"/>
      <c r="C392" s="259"/>
      <c r="D392" s="259"/>
      <c r="E392" s="259"/>
      <c r="F392" s="260"/>
    </row>
    <row r="393" spans="1:6" ht="20.25" customHeight="1" thickTop="1" x14ac:dyDescent="0.15">
      <c r="A393" s="53" t="s">
        <v>26</v>
      </c>
      <c r="B393" s="261" t="s">
        <v>520</v>
      </c>
      <c r="C393" s="262"/>
      <c r="D393" s="262"/>
      <c r="E393" s="262"/>
      <c r="F393" s="263"/>
    </row>
    <row r="394" spans="1:6" ht="20.25" customHeight="1" x14ac:dyDescent="0.15">
      <c r="A394" s="264" t="s">
        <v>34</v>
      </c>
      <c r="B394" s="267" t="s">
        <v>27</v>
      </c>
      <c r="C394" s="268" t="s">
        <v>725</v>
      </c>
      <c r="D394" s="238" t="s">
        <v>35</v>
      </c>
      <c r="E394" s="238" t="s">
        <v>28</v>
      </c>
      <c r="F394" s="239" t="s">
        <v>88</v>
      </c>
    </row>
    <row r="395" spans="1:6" ht="20.25" customHeight="1" x14ac:dyDescent="0.15">
      <c r="A395" s="265"/>
      <c r="B395" s="267"/>
      <c r="C395" s="269"/>
      <c r="D395" s="238" t="s">
        <v>36</v>
      </c>
      <c r="E395" s="238" t="s">
        <v>29</v>
      </c>
      <c r="F395" s="239" t="s">
        <v>37</v>
      </c>
    </row>
    <row r="396" spans="1:6" ht="20.25" customHeight="1" x14ac:dyDescent="0.15">
      <c r="A396" s="265"/>
      <c r="B396" s="270">
        <v>44558</v>
      </c>
      <c r="C396" s="271" t="s">
        <v>624</v>
      </c>
      <c r="D396" s="273">
        <v>5112000</v>
      </c>
      <c r="E396" s="273">
        <v>4800000</v>
      </c>
      <c r="F396" s="275">
        <v>0.93896713615023475</v>
      </c>
    </row>
    <row r="397" spans="1:6" ht="20.25" customHeight="1" x14ac:dyDescent="0.15">
      <c r="A397" s="266"/>
      <c r="B397" s="270"/>
      <c r="C397" s="272"/>
      <c r="D397" s="274"/>
      <c r="E397" s="274"/>
      <c r="F397" s="275"/>
    </row>
    <row r="398" spans="1:6" ht="20.25" customHeight="1" x14ac:dyDescent="0.15">
      <c r="A398" s="247" t="s">
        <v>30</v>
      </c>
      <c r="B398" s="240" t="s">
        <v>31</v>
      </c>
      <c r="C398" s="240" t="s">
        <v>728</v>
      </c>
      <c r="D398" s="249" t="s">
        <v>32</v>
      </c>
      <c r="E398" s="249"/>
      <c r="F398" s="250"/>
    </row>
    <row r="399" spans="1:6" ht="20.25" customHeight="1" x14ac:dyDescent="0.15">
      <c r="A399" s="248"/>
      <c r="B399" s="8" t="s">
        <v>120</v>
      </c>
      <c r="C399" s="8" t="s">
        <v>711</v>
      </c>
      <c r="D399" s="251" t="s">
        <v>653</v>
      </c>
      <c r="E399" s="252"/>
      <c r="F399" s="253"/>
    </row>
    <row r="400" spans="1:6" ht="20.25" customHeight="1" x14ac:dyDescent="0.15">
      <c r="A400" s="61" t="s">
        <v>745</v>
      </c>
      <c r="B400" s="254" t="s">
        <v>135</v>
      </c>
      <c r="C400" s="255"/>
      <c r="D400" s="256"/>
      <c r="E400" s="256"/>
      <c r="F400" s="257"/>
    </row>
    <row r="401" spans="1:6" ht="20.25" customHeight="1" x14ac:dyDescent="0.15">
      <c r="A401" s="61" t="s">
        <v>38</v>
      </c>
      <c r="B401" s="258" t="s">
        <v>351</v>
      </c>
      <c r="C401" s="256"/>
      <c r="D401" s="256"/>
      <c r="E401" s="256"/>
      <c r="F401" s="257"/>
    </row>
    <row r="402" spans="1:6" ht="20.25" customHeight="1" thickBot="1" x14ac:dyDescent="0.2">
      <c r="A402" s="54" t="s">
        <v>33</v>
      </c>
      <c r="B402" s="259"/>
      <c r="C402" s="259"/>
      <c r="D402" s="259"/>
      <c r="E402" s="259"/>
      <c r="F402" s="260"/>
    </row>
    <row r="403" spans="1:6" ht="20.25" customHeight="1" thickTop="1" x14ac:dyDescent="0.15">
      <c r="A403" s="53" t="s">
        <v>26</v>
      </c>
      <c r="B403" s="261" t="s">
        <v>521</v>
      </c>
      <c r="C403" s="262"/>
      <c r="D403" s="262"/>
      <c r="E403" s="262"/>
      <c r="F403" s="263"/>
    </row>
    <row r="404" spans="1:6" ht="20.25" customHeight="1" x14ac:dyDescent="0.15">
      <c r="A404" s="264" t="s">
        <v>34</v>
      </c>
      <c r="B404" s="267" t="s">
        <v>27</v>
      </c>
      <c r="C404" s="268" t="s">
        <v>720</v>
      </c>
      <c r="D404" s="238" t="s">
        <v>35</v>
      </c>
      <c r="E404" s="238" t="s">
        <v>28</v>
      </c>
      <c r="F404" s="239" t="s">
        <v>88</v>
      </c>
    </row>
    <row r="405" spans="1:6" ht="20.25" customHeight="1" x14ac:dyDescent="0.15">
      <c r="A405" s="265"/>
      <c r="B405" s="267"/>
      <c r="C405" s="269"/>
      <c r="D405" s="238" t="s">
        <v>36</v>
      </c>
      <c r="E405" s="238" t="s">
        <v>29</v>
      </c>
      <c r="F405" s="239" t="s">
        <v>37</v>
      </c>
    </row>
    <row r="406" spans="1:6" ht="20.25" customHeight="1" x14ac:dyDescent="0.15">
      <c r="A406" s="265"/>
      <c r="B406" s="270">
        <v>44558</v>
      </c>
      <c r="C406" s="271" t="s">
        <v>624</v>
      </c>
      <c r="D406" s="273">
        <v>1008866620</v>
      </c>
      <c r="E406" s="273">
        <v>1007300000</v>
      </c>
      <c r="F406" s="275">
        <v>0.99844714854377881</v>
      </c>
    </row>
    <row r="407" spans="1:6" ht="20.25" customHeight="1" x14ac:dyDescent="0.15">
      <c r="A407" s="266"/>
      <c r="B407" s="270"/>
      <c r="C407" s="272"/>
      <c r="D407" s="274"/>
      <c r="E407" s="274"/>
      <c r="F407" s="275"/>
    </row>
    <row r="408" spans="1:6" ht="20.25" customHeight="1" x14ac:dyDescent="0.15">
      <c r="A408" s="247" t="s">
        <v>30</v>
      </c>
      <c r="B408" s="240" t="s">
        <v>31</v>
      </c>
      <c r="C408" s="240" t="s">
        <v>728</v>
      </c>
      <c r="D408" s="249" t="s">
        <v>32</v>
      </c>
      <c r="E408" s="249"/>
      <c r="F408" s="250"/>
    </row>
    <row r="409" spans="1:6" ht="20.25" customHeight="1" x14ac:dyDescent="0.15">
      <c r="A409" s="248"/>
      <c r="B409" s="8" t="s">
        <v>540</v>
      </c>
      <c r="C409" s="8" t="s">
        <v>712</v>
      </c>
      <c r="D409" s="251" t="s">
        <v>656</v>
      </c>
      <c r="E409" s="252"/>
      <c r="F409" s="253"/>
    </row>
    <row r="410" spans="1:6" ht="20.25" customHeight="1" x14ac:dyDescent="0.15">
      <c r="A410" s="61" t="s">
        <v>722</v>
      </c>
      <c r="B410" s="254" t="s">
        <v>713</v>
      </c>
      <c r="C410" s="255"/>
      <c r="D410" s="256"/>
      <c r="E410" s="256"/>
      <c r="F410" s="257"/>
    </row>
    <row r="411" spans="1:6" ht="20.25" customHeight="1" x14ac:dyDescent="0.15">
      <c r="A411" s="61" t="s">
        <v>38</v>
      </c>
      <c r="B411" s="258" t="s">
        <v>289</v>
      </c>
      <c r="C411" s="256"/>
      <c r="D411" s="256"/>
      <c r="E411" s="256"/>
      <c r="F411" s="257"/>
    </row>
    <row r="412" spans="1:6" ht="20.25" customHeight="1" thickBot="1" x14ac:dyDescent="0.2">
      <c r="A412" s="54" t="s">
        <v>33</v>
      </c>
      <c r="B412" s="259"/>
      <c r="C412" s="259"/>
      <c r="D412" s="259"/>
      <c r="E412" s="259"/>
      <c r="F412" s="260"/>
    </row>
    <row r="413" spans="1:6" ht="20.25" customHeight="1" thickTop="1" x14ac:dyDescent="0.15">
      <c r="A413" s="53" t="s">
        <v>26</v>
      </c>
      <c r="B413" s="261" t="s">
        <v>522</v>
      </c>
      <c r="C413" s="262"/>
      <c r="D413" s="262"/>
      <c r="E413" s="262"/>
      <c r="F413" s="263"/>
    </row>
    <row r="414" spans="1:6" ht="20.25" customHeight="1" x14ac:dyDescent="0.15">
      <c r="A414" s="264" t="s">
        <v>34</v>
      </c>
      <c r="B414" s="267" t="s">
        <v>27</v>
      </c>
      <c r="C414" s="268" t="s">
        <v>746</v>
      </c>
      <c r="D414" s="238" t="s">
        <v>35</v>
      </c>
      <c r="E414" s="238" t="s">
        <v>28</v>
      </c>
      <c r="F414" s="239" t="s">
        <v>88</v>
      </c>
    </row>
    <row r="415" spans="1:6" ht="20.25" customHeight="1" x14ac:dyDescent="0.15">
      <c r="A415" s="265"/>
      <c r="B415" s="267"/>
      <c r="C415" s="269"/>
      <c r="D415" s="238" t="s">
        <v>36</v>
      </c>
      <c r="E415" s="238" t="s">
        <v>29</v>
      </c>
      <c r="F415" s="239" t="s">
        <v>37</v>
      </c>
    </row>
    <row r="416" spans="1:6" ht="20.25" customHeight="1" x14ac:dyDescent="0.15">
      <c r="A416" s="265"/>
      <c r="B416" s="270">
        <v>44558</v>
      </c>
      <c r="C416" s="271" t="s">
        <v>624</v>
      </c>
      <c r="D416" s="273">
        <v>330285077</v>
      </c>
      <c r="E416" s="273">
        <v>325486000</v>
      </c>
      <c r="F416" s="275">
        <v>0.98546989454204137</v>
      </c>
    </row>
    <row r="417" spans="1:6" ht="20.25" customHeight="1" x14ac:dyDescent="0.15">
      <c r="A417" s="266"/>
      <c r="B417" s="270"/>
      <c r="C417" s="272"/>
      <c r="D417" s="274"/>
      <c r="E417" s="274"/>
      <c r="F417" s="275"/>
    </row>
    <row r="418" spans="1:6" ht="20.25" customHeight="1" x14ac:dyDescent="0.15">
      <c r="A418" s="247" t="s">
        <v>30</v>
      </c>
      <c r="B418" s="240" t="s">
        <v>31</v>
      </c>
      <c r="C418" s="240" t="s">
        <v>754</v>
      </c>
      <c r="D418" s="249" t="s">
        <v>32</v>
      </c>
      <c r="E418" s="249"/>
      <c r="F418" s="250"/>
    </row>
    <row r="419" spans="1:6" ht="20.25" customHeight="1" x14ac:dyDescent="0.15">
      <c r="A419" s="248"/>
      <c r="B419" s="8" t="s">
        <v>541</v>
      </c>
      <c r="C419" s="8" t="s">
        <v>714</v>
      </c>
      <c r="D419" s="251" t="s">
        <v>659</v>
      </c>
      <c r="E419" s="252"/>
      <c r="F419" s="253"/>
    </row>
    <row r="420" spans="1:6" ht="20.25" customHeight="1" x14ac:dyDescent="0.15">
      <c r="A420" s="61" t="s">
        <v>750</v>
      </c>
      <c r="B420" s="254" t="s">
        <v>715</v>
      </c>
      <c r="C420" s="255"/>
      <c r="D420" s="256"/>
      <c r="E420" s="256"/>
      <c r="F420" s="257"/>
    </row>
    <row r="421" spans="1:6" ht="20.25" customHeight="1" x14ac:dyDescent="0.15">
      <c r="A421" s="61" t="s">
        <v>38</v>
      </c>
      <c r="B421" s="258" t="s">
        <v>371</v>
      </c>
      <c r="C421" s="256"/>
      <c r="D421" s="256"/>
      <c r="E421" s="256"/>
      <c r="F421" s="257"/>
    </row>
    <row r="422" spans="1:6" ht="20.25" customHeight="1" thickBot="1" x14ac:dyDescent="0.2">
      <c r="A422" s="54" t="s">
        <v>33</v>
      </c>
      <c r="B422" s="259"/>
      <c r="C422" s="259"/>
      <c r="D422" s="259"/>
      <c r="E422" s="259"/>
      <c r="F422" s="260"/>
    </row>
    <row r="423" spans="1:6" ht="20.25" customHeight="1" thickTop="1" x14ac:dyDescent="0.15">
      <c r="A423" s="53" t="s">
        <v>26</v>
      </c>
      <c r="B423" s="261" t="s">
        <v>523</v>
      </c>
      <c r="C423" s="262"/>
      <c r="D423" s="262"/>
      <c r="E423" s="262"/>
      <c r="F423" s="263"/>
    </row>
    <row r="424" spans="1:6" ht="20.25" customHeight="1" x14ac:dyDescent="0.15">
      <c r="A424" s="264" t="s">
        <v>34</v>
      </c>
      <c r="B424" s="267" t="s">
        <v>27</v>
      </c>
      <c r="C424" s="268" t="s">
        <v>733</v>
      </c>
      <c r="D424" s="238" t="s">
        <v>35</v>
      </c>
      <c r="E424" s="238" t="s">
        <v>28</v>
      </c>
      <c r="F424" s="239" t="s">
        <v>88</v>
      </c>
    </row>
    <row r="425" spans="1:6" ht="20.25" customHeight="1" x14ac:dyDescent="0.15">
      <c r="A425" s="265"/>
      <c r="B425" s="267"/>
      <c r="C425" s="269"/>
      <c r="D425" s="238" t="s">
        <v>36</v>
      </c>
      <c r="E425" s="238" t="s">
        <v>29</v>
      </c>
      <c r="F425" s="239" t="s">
        <v>37</v>
      </c>
    </row>
    <row r="426" spans="1:6" ht="20.25" customHeight="1" x14ac:dyDescent="0.15">
      <c r="A426" s="265"/>
      <c r="B426" s="270">
        <v>44558</v>
      </c>
      <c r="C426" s="271" t="s">
        <v>624</v>
      </c>
      <c r="D426" s="273">
        <v>409839724</v>
      </c>
      <c r="E426" s="273">
        <v>407921000</v>
      </c>
      <c r="F426" s="275">
        <v>0.99531835523098289</v>
      </c>
    </row>
    <row r="427" spans="1:6" ht="20.25" customHeight="1" x14ac:dyDescent="0.15">
      <c r="A427" s="266"/>
      <c r="B427" s="270"/>
      <c r="C427" s="272"/>
      <c r="D427" s="274"/>
      <c r="E427" s="274"/>
      <c r="F427" s="275"/>
    </row>
    <row r="428" spans="1:6" ht="20.25" customHeight="1" x14ac:dyDescent="0.15">
      <c r="A428" s="247" t="s">
        <v>30</v>
      </c>
      <c r="B428" s="240" t="s">
        <v>31</v>
      </c>
      <c r="C428" s="240" t="s">
        <v>752</v>
      </c>
      <c r="D428" s="249" t="s">
        <v>32</v>
      </c>
      <c r="E428" s="249"/>
      <c r="F428" s="250"/>
    </row>
    <row r="429" spans="1:6" ht="20.25" customHeight="1" x14ac:dyDescent="0.15">
      <c r="A429" s="248"/>
      <c r="B429" s="8" t="s">
        <v>542</v>
      </c>
      <c r="C429" s="8" t="s">
        <v>716</v>
      </c>
      <c r="D429" s="251" t="s">
        <v>660</v>
      </c>
      <c r="E429" s="252"/>
      <c r="F429" s="253"/>
    </row>
    <row r="430" spans="1:6" ht="20.25" customHeight="1" x14ac:dyDescent="0.15">
      <c r="A430" s="61" t="s">
        <v>724</v>
      </c>
      <c r="B430" s="254" t="s">
        <v>713</v>
      </c>
      <c r="C430" s="255"/>
      <c r="D430" s="256"/>
      <c r="E430" s="256"/>
      <c r="F430" s="257"/>
    </row>
    <row r="431" spans="1:6" ht="20.25" customHeight="1" x14ac:dyDescent="0.15">
      <c r="A431" s="61" t="s">
        <v>38</v>
      </c>
      <c r="B431" s="258" t="s">
        <v>372</v>
      </c>
      <c r="C431" s="256"/>
      <c r="D431" s="256"/>
      <c r="E431" s="256"/>
      <c r="F431" s="257"/>
    </row>
    <row r="432" spans="1:6" ht="20.25" customHeight="1" thickBot="1" x14ac:dyDescent="0.2">
      <c r="A432" s="54" t="s">
        <v>33</v>
      </c>
      <c r="B432" s="259"/>
      <c r="C432" s="259"/>
      <c r="D432" s="259"/>
      <c r="E432" s="259"/>
      <c r="F432" s="260"/>
    </row>
    <row r="433" spans="1:6" ht="20.25" customHeight="1" thickTop="1" x14ac:dyDescent="0.15">
      <c r="A433" s="53" t="s">
        <v>26</v>
      </c>
      <c r="B433" s="261" t="s">
        <v>524</v>
      </c>
      <c r="C433" s="262"/>
      <c r="D433" s="262"/>
      <c r="E433" s="262"/>
      <c r="F433" s="263"/>
    </row>
    <row r="434" spans="1:6" ht="20.25" customHeight="1" x14ac:dyDescent="0.15">
      <c r="A434" s="264" t="s">
        <v>34</v>
      </c>
      <c r="B434" s="267" t="s">
        <v>27</v>
      </c>
      <c r="C434" s="268" t="s">
        <v>749</v>
      </c>
      <c r="D434" s="238" t="s">
        <v>35</v>
      </c>
      <c r="E434" s="238" t="s">
        <v>28</v>
      </c>
      <c r="F434" s="239" t="s">
        <v>88</v>
      </c>
    </row>
    <row r="435" spans="1:6" ht="20.25" customHeight="1" x14ac:dyDescent="0.15">
      <c r="A435" s="265"/>
      <c r="B435" s="267"/>
      <c r="C435" s="269"/>
      <c r="D435" s="238" t="s">
        <v>36</v>
      </c>
      <c r="E435" s="238" t="s">
        <v>29</v>
      </c>
      <c r="F435" s="239" t="s">
        <v>37</v>
      </c>
    </row>
    <row r="436" spans="1:6" ht="20.25" customHeight="1" x14ac:dyDescent="0.15">
      <c r="A436" s="265"/>
      <c r="B436" s="270">
        <v>44558</v>
      </c>
      <c r="C436" s="271" t="s">
        <v>624</v>
      </c>
      <c r="D436" s="273">
        <v>917090961</v>
      </c>
      <c r="E436" s="273">
        <v>916386000</v>
      </c>
      <c r="F436" s="275">
        <v>0.99923130743843414</v>
      </c>
    </row>
    <row r="437" spans="1:6" ht="20.25" customHeight="1" x14ac:dyDescent="0.15">
      <c r="A437" s="266"/>
      <c r="B437" s="270"/>
      <c r="C437" s="272"/>
      <c r="D437" s="274"/>
      <c r="E437" s="274"/>
      <c r="F437" s="275"/>
    </row>
    <row r="438" spans="1:6" ht="20.25" customHeight="1" x14ac:dyDescent="0.15">
      <c r="A438" s="247" t="s">
        <v>30</v>
      </c>
      <c r="B438" s="240" t="s">
        <v>31</v>
      </c>
      <c r="C438" s="240" t="s">
        <v>723</v>
      </c>
      <c r="D438" s="249" t="s">
        <v>32</v>
      </c>
      <c r="E438" s="249"/>
      <c r="F438" s="250"/>
    </row>
    <row r="439" spans="1:6" ht="20.25" customHeight="1" x14ac:dyDescent="0.15">
      <c r="A439" s="248"/>
      <c r="B439" s="8" t="s">
        <v>543</v>
      </c>
      <c r="C439" s="8" t="s">
        <v>717</v>
      </c>
      <c r="D439" s="251" t="s">
        <v>662</v>
      </c>
      <c r="E439" s="252"/>
      <c r="F439" s="253"/>
    </row>
    <row r="440" spans="1:6" ht="20.25" customHeight="1" x14ac:dyDescent="0.15">
      <c r="A440" s="61" t="s">
        <v>724</v>
      </c>
      <c r="B440" s="254" t="s">
        <v>713</v>
      </c>
      <c r="C440" s="255"/>
      <c r="D440" s="256"/>
      <c r="E440" s="256"/>
      <c r="F440" s="257"/>
    </row>
    <row r="441" spans="1:6" ht="20.25" customHeight="1" x14ac:dyDescent="0.15">
      <c r="A441" s="61" t="s">
        <v>38</v>
      </c>
      <c r="B441" s="258" t="s">
        <v>373</v>
      </c>
      <c r="C441" s="256"/>
      <c r="D441" s="256"/>
      <c r="E441" s="256"/>
      <c r="F441" s="257"/>
    </row>
    <row r="442" spans="1:6" ht="20.25" customHeight="1" thickBot="1" x14ac:dyDescent="0.2">
      <c r="A442" s="54" t="s">
        <v>33</v>
      </c>
      <c r="B442" s="259"/>
      <c r="C442" s="259"/>
      <c r="D442" s="259"/>
      <c r="E442" s="259"/>
      <c r="F442" s="260"/>
    </row>
    <row r="443" spans="1:6" ht="20.25" customHeight="1" thickTop="1" x14ac:dyDescent="0.15">
      <c r="A443" s="53" t="s">
        <v>26</v>
      </c>
      <c r="B443" s="261" t="s">
        <v>525</v>
      </c>
      <c r="C443" s="262"/>
      <c r="D443" s="262"/>
      <c r="E443" s="262"/>
      <c r="F443" s="263"/>
    </row>
    <row r="444" spans="1:6" ht="20.25" customHeight="1" x14ac:dyDescent="0.15">
      <c r="A444" s="264" t="s">
        <v>34</v>
      </c>
      <c r="B444" s="267" t="s">
        <v>27</v>
      </c>
      <c r="C444" s="268" t="s">
        <v>725</v>
      </c>
      <c r="D444" s="238" t="s">
        <v>35</v>
      </c>
      <c r="E444" s="238" t="s">
        <v>28</v>
      </c>
      <c r="F444" s="239" t="s">
        <v>88</v>
      </c>
    </row>
    <row r="445" spans="1:6" ht="20.25" customHeight="1" x14ac:dyDescent="0.15">
      <c r="A445" s="265"/>
      <c r="B445" s="267"/>
      <c r="C445" s="269"/>
      <c r="D445" s="238" t="s">
        <v>36</v>
      </c>
      <c r="E445" s="238" t="s">
        <v>29</v>
      </c>
      <c r="F445" s="239" t="s">
        <v>37</v>
      </c>
    </row>
    <row r="446" spans="1:6" ht="20.25" customHeight="1" x14ac:dyDescent="0.15">
      <c r="A446" s="265"/>
      <c r="B446" s="270">
        <v>44558</v>
      </c>
      <c r="C446" s="271" t="s">
        <v>624</v>
      </c>
      <c r="D446" s="273">
        <v>959939143</v>
      </c>
      <c r="E446" s="273">
        <v>955445000</v>
      </c>
      <c r="F446" s="275">
        <v>0.99531830425629386</v>
      </c>
    </row>
    <row r="447" spans="1:6" ht="20.25" customHeight="1" x14ac:dyDescent="0.15">
      <c r="A447" s="266"/>
      <c r="B447" s="270"/>
      <c r="C447" s="272"/>
      <c r="D447" s="274"/>
      <c r="E447" s="274"/>
      <c r="F447" s="275"/>
    </row>
    <row r="448" spans="1:6" ht="20.25" customHeight="1" x14ac:dyDescent="0.15">
      <c r="A448" s="247" t="s">
        <v>30</v>
      </c>
      <c r="B448" s="240" t="s">
        <v>31</v>
      </c>
      <c r="C448" s="240" t="s">
        <v>755</v>
      </c>
      <c r="D448" s="249" t="s">
        <v>32</v>
      </c>
      <c r="E448" s="249"/>
      <c r="F448" s="250"/>
    </row>
    <row r="449" spans="1:6" ht="20.25" customHeight="1" x14ac:dyDescent="0.15">
      <c r="A449" s="248"/>
      <c r="B449" s="8" t="s">
        <v>544</v>
      </c>
      <c r="C449" s="8" t="s">
        <v>718</v>
      </c>
      <c r="D449" s="251" t="s">
        <v>664</v>
      </c>
      <c r="E449" s="252"/>
      <c r="F449" s="253"/>
    </row>
    <row r="450" spans="1:6" ht="20.25" customHeight="1" x14ac:dyDescent="0.15">
      <c r="A450" s="61" t="s">
        <v>724</v>
      </c>
      <c r="B450" s="254" t="s">
        <v>713</v>
      </c>
      <c r="C450" s="255"/>
      <c r="D450" s="256"/>
      <c r="E450" s="256"/>
      <c r="F450" s="257"/>
    </row>
    <row r="451" spans="1:6" ht="20.25" customHeight="1" x14ac:dyDescent="0.15">
      <c r="A451" s="61" t="s">
        <v>38</v>
      </c>
      <c r="B451" s="258" t="s">
        <v>374</v>
      </c>
      <c r="C451" s="256"/>
      <c r="D451" s="256"/>
      <c r="E451" s="256"/>
      <c r="F451" s="257"/>
    </row>
    <row r="452" spans="1:6" ht="20.25" customHeight="1" thickBot="1" x14ac:dyDescent="0.2">
      <c r="A452" s="54" t="s">
        <v>33</v>
      </c>
      <c r="B452" s="259"/>
      <c r="C452" s="259"/>
      <c r="D452" s="259"/>
      <c r="E452" s="259"/>
      <c r="F452" s="260"/>
    </row>
    <row r="453" spans="1:6" ht="20.25" customHeight="1" thickTop="1" x14ac:dyDescent="0.15">
      <c r="A453" s="53" t="s">
        <v>26</v>
      </c>
      <c r="B453" s="261" t="s">
        <v>526</v>
      </c>
      <c r="C453" s="262"/>
      <c r="D453" s="262"/>
      <c r="E453" s="262"/>
      <c r="F453" s="263"/>
    </row>
    <row r="454" spans="1:6" ht="20.25" customHeight="1" x14ac:dyDescent="0.15">
      <c r="A454" s="264" t="s">
        <v>34</v>
      </c>
      <c r="B454" s="267" t="s">
        <v>27</v>
      </c>
      <c r="C454" s="268" t="s">
        <v>751</v>
      </c>
      <c r="D454" s="238" t="s">
        <v>35</v>
      </c>
      <c r="E454" s="238" t="s">
        <v>28</v>
      </c>
      <c r="F454" s="239" t="s">
        <v>88</v>
      </c>
    </row>
    <row r="455" spans="1:6" ht="20.25" customHeight="1" x14ac:dyDescent="0.15">
      <c r="A455" s="265"/>
      <c r="B455" s="267"/>
      <c r="C455" s="269"/>
      <c r="D455" s="238" t="s">
        <v>36</v>
      </c>
      <c r="E455" s="238" t="s">
        <v>29</v>
      </c>
      <c r="F455" s="239" t="s">
        <v>37</v>
      </c>
    </row>
    <row r="456" spans="1:6" ht="20.25" customHeight="1" x14ac:dyDescent="0.15">
      <c r="A456" s="265"/>
      <c r="B456" s="270">
        <v>44558</v>
      </c>
      <c r="C456" s="271" t="s">
        <v>624</v>
      </c>
      <c r="D456" s="273">
        <v>139069185</v>
      </c>
      <c r="E456" s="273">
        <v>138207000</v>
      </c>
      <c r="F456" s="275">
        <v>0.99380031600817964</v>
      </c>
    </row>
    <row r="457" spans="1:6" ht="20.25" customHeight="1" x14ac:dyDescent="0.15">
      <c r="A457" s="266"/>
      <c r="B457" s="270"/>
      <c r="C457" s="272"/>
      <c r="D457" s="274"/>
      <c r="E457" s="274"/>
      <c r="F457" s="275"/>
    </row>
    <row r="458" spans="1:6" ht="20.25" customHeight="1" x14ac:dyDescent="0.15">
      <c r="A458" s="247" t="s">
        <v>30</v>
      </c>
      <c r="B458" s="240" t="s">
        <v>31</v>
      </c>
      <c r="C458" s="240" t="s">
        <v>754</v>
      </c>
      <c r="D458" s="249" t="s">
        <v>32</v>
      </c>
      <c r="E458" s="249"/>
      <c r="F458" s="250"/>
    </row>
    <row r="459" spans="1:6" ht="20.25" customHeight="1" x14ac:dyDescent="0.15">
      <c r="A459" s="248"/>
      <c r="B459" s="8" t="s">
        <v>540</v>
      </c>
      <c r="C459" s="8" t="s">
        <v>712</v>
      </c>
      <c r="D459" s="251" t="s">
        <v>666</v>
      </c>
      <c r="E459" s="252"/>
      <c r="F459" s="253"/>
    </row>
    <row r="460" spans="1:6" ht="20.25" customHeight="1" x14ac:dyDescent="0.15">
      <c r="A460" s="61" t="s">
        <v>722</v>
      </c>
      <c r="B460" s="254" t="s">
        <v>713</v>
      </c>
      <c r="C460" s="255"/>
      <c r="D460" s="256"/>
      <c r="E460" s="256"/>
      <c r="F460" s="257"/>
    </row>
    <row r="461" spans="1:6" ht="20.25" customHeight="1" x14ac:dyDescent="0.15">
      <c r="A461" s="61" t="s">
        <v>38</v>
      </c>
      <c r="B461" s="258" t="s">
        <v>375</v>
      </c>
      <c r="C461" s="256"/>
      <c r="D461" s="256"/>
      <c r="E461" s="256"/>
      <c r="F461" s="257"/>
    </row>
    <row r="462" spans="1:6" ht="20.25" customHeight="1" thickBot="1" x14ac:dyDescent="0.2">
      <c r="A462" s="54" t="s">
        <v>33</v>
      </c>
      <c r="B462" s="259"/>
      <c r="C462" s="259"/>
      <c r="D462" s="259"/>
      <c r="E462" s="259"/>
      <c r="F462" s="260"/>
    </row>
    <row r="463" spans="1:6" ht="20.25" customHeight="1" thickTop="1" x14ac:dyDescent="0.15">
      <c r="A463" s="53" t="s">
        <v>26</v>
      </c>
      <c r="B463" s="261" t="s">
        <v>527</v>
      </c>
      <c r="C463" s="262"/>
      <c r="D463" s="262"/>
      <c r="E463" s="262"/>
      <c r="F463" s="263"/>
    </row>
    <row r="464" spans="1:6" ht="20.25" customHeight="1" x14ac:dyDescent="0.15">
      <c r="A464" s="264" t="s">
        <v>34</v>
      </c>
      <c r="B464" s="267" t="s">
        <v>27</v>
      </c>
      <c r="C464" s="268" t="s">
        <v>756</v>
      </c>
      <c r="D464" s="238" t="s">
        <v>35</v>
      </c>
      <c r="E464" s="238" t="s">
        <v>28</v>
      </c>
      <c r="F464" s="239" t="s">
        <v>88</v>
      </c>
    </row>
    <row r="465" spans="1:6" ht="20.25" customHeight="1" x14ac:dyDescent="0.15">
      <c r="A465" s="265"/>
      <c r="B465" s="267"/>
      <c r="C465" s="269"/>
      <c r="D465" s="238" t="s">
        <v>36</v>
      </c>
      <c r="E465" s="238" t="s">
        <v>29</v>
      </c>
      <c r="F465" s="239" t="s">
        <v>37</v>
      </c>
    </row>
    <row r="466" spans="1:6" ht="20.25" customHeight="1" x14ac:dyDescent="0.15">
      <c r="A466" s="265"/>
      <c r="B466" s="270">
        <v>44560</v>
      </c>
      <c r="C466" s="271" t="s">
        <v>667</v>
      </c>
      <c r="D466" s="273">
        <v>9000000</v>
      </c>
      <c r="E466" s="273">
        <v>8370000</v>
      </c>
      <c r="F466" s="275">
        <v>0.93</v>
      </c>
    </row>
    <row r="467" spans="1:6" ht="20.25" customHeight="1" x14ac:dyDescent="0.15">
      <c r="A467" s="266"/>
      <c r="B467" s="270"/>
      <c r="C467" s="272"/>
      <c r="D467" s="274"/>
      <c r="E467" s="274"/>
      <c r="F467" s="275"/>
    </row>
    <row r="468" spans="1:6" ht="20.25" customHeight="1" x14ac:dyDescent="0.15">
      <c r="A468" s="247" t="s">
        <v>30</v>
      </c>
      <c r="B468" s="240" t="s">
        <v>31</v>
      </c>
      <c r="C468" s="240" t="s">
        <v>730</v>
      </c>
      <c r="D468" s="249" t="s">
        <v>32</v>
      </c>
      <c r="E468" s="249"/>
      <c r="F468" s="250"/>
    </row>
    <row r="469" spans="1:6" ht="20.25" customHeight="1" x14ac:dyDescent="0.15">
      <c r="A469" s="248"/>
      <c r="B469" s="8" t="s">
        <v>134</v>
      </c>
      <c r="C469" s="8" t="s">
        <v>719</v>
      </c>
      <c r="D469" s="251" t="s">
        <v>668</v>
      </c>
      <c r="E469" s="252"/>
      <c r="F469" s="253"/>
    </row>
    <row r="470" spans="1:6" ht="20.25" customHeight="1" x14ac:dyDescent="0.15">
      <c r="A470" s="61" t="s">
        <v>753</v>
      </c>
      <c r="B470" s="254" t="s">
        <v>135</v>
      </c>
      <c r="C470" s="255"/>
      <c r="D470" s="256"/>
      <c r="E470" s="256"/>
      <c r="F470" s="257"/>
    </row>
    <row r="471" spans="1:6" ht="20.25" customHeight="1" x14ac:dyDescent="0.15">
      <c r="A471" s="61" t="s">
        <v>38</v>
      </c>
      <c r="B471" s="258" t="s">
        <v>417</v>
      </c>
      <c r="C471" s="256"/>
      <c r="D471" s="256"/>
      <c r="E471" s="256"/>
      <c r="F471" s="257"/>
    </row>
    <row r="472" spans="1:6" ht="20.25" customHeight="1" thickBot="1" x14ac:dyDescent="0.2">
      <c r="A472" s="54" t="s">
        <v>33</v>
      </c>
      <c r="B472" s="259"/>
      <c r="C472" s="259"/>
      <c r="D472" s="259"/>
      <c r="E472" s="259"/>
      <c r="F472" s="260"/>
    </row>
    <row r="473" spans="1:6" ht="20.25" customHeight="1" thickTop="1" x14ac:dyDescent="0.15"/>
  </sheetData>
  <mergeCells count="705">
    <mergeCell ref="A468:A469"/>
    <mergeCell ref="D468:F468"/>
    <mergeCell ref="D469:F469"/>
    <mergeCell ref="B470:F470"/>
    <mergeCell ref="B471:F471"/>
    <mergeCell ref="B472:F472"/>
    <mergeCell ref="A458:A459"/>
    <mergeCell ref="D458:F458"/>
    <mergeCell ref="D459:F459"/>
    <mergeCell ref="B460:F460"/>
    <mergeCell ref="B461:F461"/>
    <mergeCell ref="B462:F462"/>
    <mergeCell ref="B463:F463"/>
    <mergeCell ref="A464:A467"/>
    <mergeCell ref="B464:B465"/>
    <mergeCell ref="C464:C465"/>
    <mergeCell ref="B466:B467"/>
    <mergeCell ref="C466:C467"/>
    <mergeCell ref="D466:D467"/>
    <mergeCell ref="E466:E467"/>
    <mergeCell ref="F466:F467"/>
    <mergeCell ref="A448:A449"/>
    <mergeCell ref="D448:F448"/>
    <mergeCell ref="D449:F449"/>
    <mergeCell ref="B450:F450"/>
    <mergeCell ref="B451:F451"/>
    <mergeCell ref="B452:F452"/>
    <mergeCell ref="B453:F453"/>
    <mergeCell ref="A454:A457"/>
    <mergeCell ref="B454:B455"/>
    <mergeCell ref="C454:C455"/>
    <mergeCell ref="B456:B457"/>
    <mergeCell ref="C456:C457"/>
    <mergeCell ref="D456:D457"/>
    <mergeCell ref="E456:E457"/>
    <mergeCell ref="F456:F457"/>
    <mergeCell ref="A438:A439"/>
    <mergeCell ref="D438:F438"/>
    <mergeCell ref="D439:F439"/>
    <mergeCell ref="B440:F440"/>
    <mergeCell ref="B441:F441"/>
    <mergeCell ref="B442:F442"/>
    <mergeCell ref="B443:F443"/>
    <mergeCell ref="A444:A447"/>
    <mergeCell ref="B444:B445"/>
    <mergeCell ref="C444:C445"/>
    <mergeCell ref="B446:B447"/>
    <mergeCell ref="C446:C447"/>
    <mergeCell ref="D446:D447"/>
    <mergeCell ref="E446:E447"/>
    <mergeCell ref="F446:F447"/>
    <mergeCell ref="A428:A429"/>
    <mergeCell ref="D428:F428"/>
    <mergeCell ref="D429:F429"/>
    <mergeCell ref="B430:F430"/>
    <mergeCell ref="B431:F431"/>
    <mergeCell ref="B432:F432"/>
    <mergeCell ref="B433:F433"/>
    <mergeCell ref="A434:A437"/>
    <mergeCell ref="B434:B435"/>
    <mergeCell ref="C434:C435"/>
    <mergeCell ref="B436:B437"/>
    <mergeCell ref="C436:C437"/>
    <mergeCell ref="D436:D437"/>
    <mergeCell ref="E436:E437"/>
    <mergeCell ref="F436:F437"/>
    <mergeCell ref="A418:A419"/>
    <mergeCell ref="D418:F418"/>
    <mergeCell ref="D419:F419"/>
    <mergeCell ref="B420:F420"/>
    <mergeCell ref="B421:F421"/>
    <mergeCell ref="B422:F422"/>
    <mergeCell ref="B423:F423"/>
    <mergeCell ref="A424:A427"/>
    <mergeCell ref="B424:B425"/>
    <mergeCell ref="C424:C425"/>
    <mergeCell ref="B426:B427"/>
    <mergeCell ref="C426:C427"/>
    <mergeCell ref="D426:D427"/>
    <mergeCell ref="E426:E427"/>
    <mergeCell ref="F426:F427"/>
    <mergeCell ref="A408:A409"/>
    <mergeCell ref="D408:F408"/>
    <mergeCell ref="D409:F409"/>
    <mergeCell ref="B410:F410"/>
    <mergeCell ref="B411:F411"/>
    <mergeCell ref="B412:F412"/>
    <mergeCell ref="B413:F413"/>
    <mergeCell ref="A414:A417"/>
    <mergeCell ref="B414:B415"/>
    <mergeCell ref="C414:C415"/>
    <mergeCell ref="B416:B417"/>
    <mergeCell ref="C416:C417"/>
    <mergeCell ref="D416:D417"/>
    <mergeCell ref="E416:E417"/>
    <mergeCell ref="F416:F417"/>
    <mergeCell ref="A398:A399"/>
    <mergeCell ref="D398:F398"/>
    <mergeCell ref="D399:F399"/>
    <mergeCell ref="B400:F400"/>
    <mergeCell ref="B401:F401"/>
    <mergeCell ref="B402:F402"/>
    <mergeCell ref="B403:F403"/>
    <mergeCell ref="A404:A407"/>
    <mergeCell ref="B404:B405"/>
    <mergeCell ref="C404:C405"/>
    <mergeCell ref="B406:B407"/>
    <mergeCell ref="C406:C407"/>
    <mergeCell ref="D406:D407"/>
    <mergeCell ref="E406:E407"/>
    <mergeCell ref="F406:F407"/>
    <mergeCell ref="A388:A389"/>
    <mergeCell ref="D388:F388"/>
    <mergeCell ref="D389:F389"/>
    <mergeCell ref="B390:F390"/>
    <mergeCell ref="B391:F391"/>
    <mergeCell ref="B392:F392"/>
    <mergeCell ref="B393:F393"/>
    <mergeCell ref="A394:A397"/>
    <mergeCell ref="B394:B395"/>
    <mergeCell ref="C394:C395"/>
    <mergeCell ref="B396:B397"/>
    <mergeCell ref="C396:C397"/>
    <mergeCell ref="D396:D397"/>
    <mergeCell ref="E396:E397"/>
    <mergeCell ref="F396:F397"/>
    <mergeCell ref="A378:A379"/>
    <mergeCell ref="D378:F378"/>
    <mergeCell ref="D379:F379"/>
    <mergeCell ref="B380:F380"/>
    <mergeCell ref="B381:F381"/>
    <mergeCell ref="B382:F382"/>
    <mergeCell ref="B383:F383"/>
    <mergeCell ref="A384:A387"/>
    <mergeCell ref="B384:B385"/>
    <mergeCell ref="C384:C385"/>
    <mergeCell ref="B386:B387"/>
    <mergeCell ref="C386:C387"/>
    <mergeCell ref="D386:D387"/>
    <mergeCell ref="E386:E387"/>
    <mergeCell ref="F386:F387"/>
    <mergeCell ref="A368:A369"/>
    <mergeCell ref="D368:F368"/>
    <mergeCell ref="D369:F369"/>
    <mergeCell ref="B370:F370"/>
    <mergeCell ref="B371:F371"/>
    <mergeCell ref="B372:F372"/>
    <mergeCell ref="B373:F373"/>
    <mergeCell ref="A374:A377"/>
    <mergeCell ref="B374:B375"/>
    <mergeCell ref="C374:C375"/>
    <mergeCell ref="B376:B377"/>
    <mergeCell ref="C376:C377"/>
    <mergeCell ref="D376:D377"/>
    <mergeCell ref="E376:E377"/>
    <mergeCell ref="F376:F377"/>
    <mergeCell ref="A358:A359"/>
    <mergeCell ref="D358:F358"/>
    <mergeCell ref="D359:F359"/>
    <mergeCell ref="B360:F360"/>
    <mergeCell ref="B361:F361"/>
    <mergeCell ref="B362:F362"/>
    <mergeCell ref="B363:F363"/>
    <mergeCell ref="A364:A367"/>
    <mergeCell ref="B364:B365"/>
    <mergeCell ref="C364:C365"/>
    <mergeCell ref="B366:B367"/>
    <mergeCell ref="C366:C367"/>
    <mergeCell ref="D366:D367"/>
    <mergeCell ref="E366:E367"/>
    <mergeCell ref="F366:F367"/>
    <mergeCell ref="A348:A349"/>
    <mergeCell ref="D348:F348"/>
    <mergeCell ref="D349:F349"/>
    <mergeCell ref="B350:F350"/>
    <mergeCell ref="B351:F351"/>
    <mergeCell ref="B352:F352"/>
    <mergeCell ref="B353:F353"/>
    <mergeCell ref="A354:A357"/>
    <mergeCell ref="B354:B355"/>
    <mergeCell ref="C354:C355"/>
    <mergeCell ref="B356:B357"/>
    <mergeCell ref="C356:C357"/>
    <mergeCell ref="D356:D357"/>
    <mergeCell ref="E356:E357"/>
    <mergeCell ref="F356:F357"/>
    <mergeCell ref="A338:A339"/>
    <mergeCell ref="D338:F338"/>
    <mergeCell ref="D339:F339"/>
    <mergeCell ref="B340:F340"/>
    <mergeCell ref="B341:F341"/>
    <mergeCell ref="B342:F342"/>
    <mergeCell ref="B343:F343"/>
    <mergeCell ref="A344:A347"/>
    <mergeCell ref="B344:B345"/>
    <mergeCell ref="C344:C345"/>
    <mergeCell ref="B346:B347"/>
    <mergeCell ref="C346:C347"/>
    <mergeCell ref="D346:D347"/>
    <mergeCell ref="E346:E347"/>
    <mergeCell ref="F346:F347"/>
    <mergeCell ref="A328:A329"/>
    <mergeCell ref="D328:F328"/>
    <mergeCell ref="D329:F329"/>
    <mergeCell ref="B330:F330"/>
    <mergeCell ref="B331:F331"/>
    <mergeCell ref="B332:F332"/>
    <mergeCell ref="B333:F333"/>
    <mergeCell ref="A334:A337"/>
    <mergeCell ref="B334:B335"/>
    <mergeCell ref="C334:C335"/>
    <mergeCell ref="B336:B337"/>
    <mergeCell ref="C336:C337"/>
    <mergeCell ref="D336:D337"/>
    <mergeCell ref="E336:E337"/>
    <mergeCell ref="F336:F337"/>
    <mergeCell ref="A318:A319"/>
    <mergeCell ref="D318:F318"/>
    <mergeCell ref="D319:F319"/>
    <mergeCell ref="B320:F320"/>
    <mergeCell ref="B321:F321"/>
    <mergeCell ref="B322:F322"/>
    <mergeCell ref="B323:F323"/>
    <mergeCell ref="A324:A327"/>
    <mergeCell ref="B324:B325"/>
    <mergeCell ref="C324:C325"/>
    <mergeCell ref="B326:B327"/>
    <mergeCell ref="C326:C327"/>
    <mergeCell ref="D326:D327"/>
    <mergeCell ref="E326:E327"/>
    <mergeCell ref="F326:F327"/>
    <mergeCell ref="A308:A309"/>
    <mergeCell ref="D308:F308"/>
    <mergeCell ref="D309:F309"/>
    <mergeCell ref="B310:F310"/>
    <mergeCell ref="B311:F311"/>
    <mergeCell ref="B312:F312"/>
    <mergeCell ref="B313:F313"/>
    <mergeCell ref="A314:A317"/>
    <mergeCell ref="B314:B315"/>
    <mergeCell ref="C314:C315"/>
    <mergeCell ref="B316:B317"/>
    <mergeCell ref="C316:C317"/>
    <mergeCell ref="D316:D317"/>
    <mergeCell ref="E316:E317"/>
    <mergeCell ref="F316:F317"/>
    <mergeCell ref="A298:A299"/>
    <mergeCell ref="D298:F298"/>
    <mergeCell ref="D299:F299"/>
    <mergeCell ref="B300:F300"/>
    <mergeCell ref="B301:F301"/>
    <mergeCell ref="B302:F302"/>
    <mergeCell ref="B303:F303"/>
    <mergeCell ref="A304:A307"/>
    <mergeCell ref="B304:B305"/>
    <mergeCell ref="C304:C305"/>
    <mergeCell ref="B306:B307"/>
    <mergeCell ref="C306:C307"/>
    <mergeCell ref="D306:D307"/>
    <mergeCell ref="E306:E307"/>
    <mergeCell ref="F306:F307"/>
    <mergeCell ref="A288:A289"/>
    <mergeCell ref="D288:F288"/>
    <mergeCell ref="D289:F289"/>
    <mergeCell ref="B290:F290"/>
    <mergeCell ref="B291:F291"/>
    <mergeCell ref="B292:F292"/>
    <mergeCell ref="B293:F293"/>
    <mergeCell ref="A294:A297"/>
    <mergeCell ref="B294:B295"/>
    <mergeCell ref="C294:C295"/>
    <mergeCell ref="B296:B297"/>
    <mergeCell ref="C296:C297"/>
    <mergeCell ref="D296:D297"/>
    <mergeCell ref="E296:E297"/>
    <mergeCell ref="F296:F297"/>
    <mergeCell ref="A278:A279"/>
    <mergeCell ref="D278:F278"/>
    <mergeCell ref="D279:F279"/>
    <mergeCell ref="B280:F280"/>
    <mergeCell ref="B281:F281"/>
    <mergeCell ref="B282:F282"/>
    <mergeCell ref="B283:F283"/>
    <mergeCell ref="A284:A287"/>
    <mergeCell ref="B284:B285"/>
    <mergeCell ref="C284:C285"/>
    <mergeCell ref="B286:B287"/>
    <mergeCell ref="C286:C287"/>
    <mergeCell ref="D286:D287"/>
    <mergeCell ref="E286:E287"/>
    <mergeCell ref="F286:F287"/>
    <mergeCell ref="A268:A269"/>
    <mergeCell ref="D268:F268"/>
    <mergeCell ref="D269:F269"/>
    <mergeCell ref="B270:F270"/>
    <mergeCell ref="B271:F271"/>
    <mergeCell ref="B272:F272"/>
    <mergeCell ref="B273:F273"/>
    <mergeCell ref="A274:A277"/>
    <mergeCell ref="B274:B275"/>
    <mergeCell ref="C274:C275"/>
    <mergeCell ref="B276:B277"/>
    <mergeCell ref="C276:C277"/>
    <mergeCell ref="D276:D277"/>
    <mergeCell ref="E276:E277"/>
    <mergeCell ref="F276:F277"/>
    <mergeCell ref="A258:A259"/>
    <mergeCell ref="D258:F258"/>
    <mergeCell ref="D259:F259"/>
    <mergeCell ref="B260:F260"/>
    <mergeCell ref="B261:F261"/>
    <mergeCell ref="B262:F262"/>
    <mergeCell ref="B263:F263"/>
    <mergeCell ref="A264:A267"/>
    <mergeCell ref="B264:B265"/>
    <mergeCell ref="C264:C265"/>
    <mergeCell ref="B266:B267"/>
    <mergeCell ref="C266:C267"/>
    <mergeCell ref="D266:D267"/>
    <mergeCell ref="E266:E267"/>
    <mergeCell ref="F266:F267"/>
    <mergeCell ref="A248:A249"/>
    <mergeCell ref="D248:F248"/>
    <mergeCell ref="D249:F249"/>
    <mergeCell ref="B250:F250"/>
    <mergeCell ref="B251:F251"/>
    <mergeCell ref="B252:F252"/>
    <mergeCell ref="B253:F253"/>
    <mergeCell ref="A254:A257"/>
    <mergeCell ref="B254:B255"/>
    <mergeCell ref="C254:C255"/>
    <mergeCell ref="B256:B257"/>
    <mergeCell ref="C256:C257"/>
    <mergeCell ref="D256:D257"/>
    <mergeCell ref="E256:E257"/>
    <mergeCell ref="F256:F257"/>
    <mergeCell ref="A238:A239"/>
    <mergeCell ref="D238:F238"/>
    <mergeCell ref="D239:F239"/>
    <mergeCell ref="B240:F240"/>
    <mergeCell ref="B241:F241"/>
    <mergeCell ref="B242:F242"/>
    <mergeCell ref="B243:F243"/>
    <mergeCell ref="A244:A247"/>
    <mergeCell ref="B244:B245"/>
    <mergeCell ref="C244:C245"/>
    <mergeCell ref="B246:B247"/>
    <mergeCell ref="C246:C247"/>
    <mergeCell ref="D246:D247"/>
    <mergeCell ref="E246:E247"/>
    <mergeCell ref="F246:F247"/>
    <mergeCell ref="A228:A229"/>
    <mergeCell ref="D228:F228"/>
    <mergeCell ref="D229:F229"/>
    <mergeCell ref="B230:F230"/>
    <mergeCell ref="B231:F231"/>
    <mergeCell ref="B232:F232"/>
    <mergeCell ref="B233:F233"/>
    <mergeCell ref="A234:A237"/>
    <mergeCell ref="B234:B235"/>
    <mergeCell ref="C234:C235"/>
    <mergeCell ref="B236:B237"/>
    <mergeCell ref="C236:C237"/>
    <mergeCell ref="D236:D237"/>
    <mergeCell ref="E236:E237"/>
    <mergeCell ref="F236:F237"/>
    <mergeCell ref="A218:A219"/>
    <mergeCell ref="D218:F218"/>
    <mergeCell ref="D219:F219"/>
    <mergeCell ref="B220:F220"/>
    <mergeCell ref="B221:F221"/>
    <mergeCell ref="B222:F222"/>
    <mergeCell ref="B223:F223"/>
    <mergeCell ref="A224:A227"/>
    <mergeCell ref="B224:B225"/>
    <mergeCell ref="C224:C225"/>
    <mergeCell ref="B226:B227"/>
    <mergeCell ref="C226:C227"/>
    <mergeCell ref="D226:D227"/>
    <mergeCell ref="E226:E227"/>
    <mergeCell ref="F226:F227"/>
    <mergeCell ref="A208:A209"/>
    <mergeCell ref="D208:F208"/>
    <mergeCell ref="D209:F209"/>
    <mergeCell ref="B210:F210"/>
    <mergeCell ref="B211:F211"/>
    <mergeCell ref="B212:F212"/>
    <mergeCell ref="B213:F213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:F3"/>
    <mergeCell ref="A14:A17"/>
    <mergeCell ref="B16:B17"/>
    <mergeCell ref="C16:C17"/>
    <mergeCell ref="D16:D17"/>
    <mergeCell ref="E16:E17"/>
    <mergeCell ref="F16:F17"/>
    <mergeCell ref="B10:F10"/>
    <mergeCell ref="B11:F11"/>
    <mergeCell ref="B14:B15"/>
    <mergeCell ref="C14:C15"/>
    <mergeCell ref="D9:F9"/>
    <mergeCell ref="B12:F12"/>
    <mergeCell ref="B13:F13"/>
    <mergeCell ref="B4:B5"/>
    <mergeCell ref="C4:C5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A8:A9"/>
    <mergeCell ref="D8:F8"/>
    <mergeCell ref="A4:A7"/>
    <mergeCell ref="B6:B7"/>
    <mergeCell ref="C6:C7"/>
    <mergeCell ref="D6:D7"/>
    <mergeCell ref="E6:E7"/>
    <mergeCell ref="F6:F7"/>
    <mergeCell ref="F26:F27"/>
    <mergeCell ref="A28:A29"/>
    <mergeCell ref="D28:F28"/>
    <mergeCell ref="D29:F29"/>
  </mergeCells>
  <phoneticPr fontId="2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2022-01-05T09:48:02Z</dcterms:modified>
</cp:coreProperties>
</file>