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\계약현황 공개\2020년\"/>
    </mc:Choice>
  </mc:AlternateContent>
  <bookViews>
    <workbookView xWindow="0" yWindow="0" windowWidth="15675" windowHeight="11910" activeTab="1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24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F15" i="6" l="1"/>
  <c r="F14" i="6"/>
  <c r="F12" i="6"/>
  <c r="F11" i="6"/>
  <c r="F10" i="6"/>
  <c r="F9" i="6"/>
  <c r="F8" i="6"/>
  <c r="F7" i="6"/>
  <c r="F6" i="6"/>
  <c r="F5" i="6"/>
  <c r="F4" i="6"/>
  <c r="H18" i="6" l="1"/>
  <c r="H19" i="6"/>
  <c r="H17" i="6" l="1"/>
  <c r="F24" i="24" l="1"/>
  <c r="F15" i="24"/>
  <c r="C5" i="23"/>
  <c r="C19" i="23"/>
  <c r="C12" i="23" l="1"/>
  <c r="H8" i="6" l="1"/>
  <c r="H9" i="6"/>
  <c r="H10" i="6"/>
  <c r="H5" i="6" l="1"/>
  <c r="H6" i="6"/>
  <c r="H7" i="6"/>
  <c r="H11" i="6"/>
  <c r="H12" i="6"/>
  <c r="H13" i="6"/>
  <c r="H14" i="6"/>
  <c r="H15" i="6"/>
  <c r="H16" i="6"/>
  <c r="H4" i="6"/>
  <c r="F6" i="24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<sst xmlns="http://schemas.openxmlformats.org/spreadsheetml/2006/main" count="364" uniqueCount="227">
  <si>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</si>
  <si>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</si>
  <si>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</si>
  <si>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</si>
  <si>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</si>
  <si>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</si>
  <si>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</si>
  <si>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</si>
  <si>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</si>
  <si>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</si>
  <si>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</si>
  <si>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</si>
  <si>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</si>
  <si>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</si>
  <si>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</si>
  <si>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</si>
  <si>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</si>
  <si>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</si>
  <si>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</si>
  <si>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</si>
  <si>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</si>
  <si>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</si>
  <si>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티센크루프 엘리베이터코리아㈜</t>
    <phoneticPr fontId="4" type="noConversion"/>
  </si>
  <si>
    <t>오티스엘리베이터</t>
    <phoneticPr fontId="4" type="noConversion"/>
  </si>
  <si>
    <t>신도종합서비스</t>
    <phoneticPr fontId="4" type="noConversion"/>
  </si>
  <si>
    <t>정수기, 비데, 공기청정기 위탁관리비</t>
    <phoneticPr fontId="4" type="noConversion"/>
  </si>
  <si>
    <t>공기청정기 위탁관리비</t>
    <phoneticPr fontId="4" type="noConversion"/>
  </si>
  <si>
    <t>성남소방전기㈜</t>
    <phoneticPr fontId="4" type="noConversion"/>
  </si>
  <si>
    <t>㈜에스원 성남</t>
    <phoneticPr fontId="4" type="noConversion"/>
  </si>
  <si>
    <t>소액수의</t>
    <phoneticPr fontId="4" type="noConversion"/>
  </si>
  <si>
    <t>계약사유</t>
  </si>
  <si>
    <t>계약상대자</t>
  </si>
  <si>
    <t>계약유형</t>
  </si>
  <si>
    <t>수의 1인견적</t>
    <phoneticPr fontId="4" type="noConversion"/>
  </si>
  <si>
    <t>계약방법</t>
  </si>
  <si>
    <t>계약일자</t>
  </si>
  <si>
    <t>계약금액</t>
  </si>
  <si>
    <t>낙찰률</t>
  </si>
  <si>
    <t>최초계약금액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</si>
  <si>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</si>
  <si>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</si>
  <si>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</si>
  <si>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</si>
  <si>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</si>
  <si>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일반</t>
    <phoneticPr fontId="4" type="noConversion"/>
  </si>
  <si>
    <t>기 타</t>
  </si>
  <si>
    <t>분당판교청소년수련관</t>
    <phoneticPr fontId="4" type="noConversion"/>
  </si>
  <si>
    <t>사업장소</t>
  </si>
  <si>
    <t>지방자치를 당사자로 하는 계약에 관한 법률 시행령 제25조1항에 의한 수의계약</t>
    <phoneticPr fontId="4" type="noConversion"/>
  </si>
  <si>
    <t>수의계약사유</t>
    <phoneticPr fontId="4" type="noConversion"/>
  </si>
  <si>
    <t>주 소</t>
  </si>
  <si>
    <t>대표자</t>
    <phoneticPr fontId="4" type="noConversion"/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</si>
  <si>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</si>
  <si>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</si>
  <si>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</si>
  <si>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</si>
  <si>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</si>
  <si>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</si>
  <si>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</si>
  <si>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</si>
  <si>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(단위:원)</t>
    <phoneticPr fontId="4" type="noConversion"/>
  </si>
  <si>
    <t>- 해당사항 없음 -</t>
    <phoneticPr fontId="4" type="noConversion"/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</si>
  <si>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</si>
  <si>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</si>
  <si>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</si>
  <si>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</si>
  <si>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</si>
  <si>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</si>
  <si>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</si>
  <si>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</si>
  <si>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</si>
  <si>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</si>
  <si>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</si>
  <si>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</si>
  <si>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</si>
  <si>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</si>
  <si>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- 해당사항 없음 -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</si>
  <si>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</si>
  <si>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</si>
  <si>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</si>
  <si>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</si>
  <si>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</si>
  <si>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</si>
  <si>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</si>
  <si>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</si>
  <si>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</si>
  <si>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</si>
  <si>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</si>
  <si>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</si>
  <si>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</si>
  <si>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</si>
  <si>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- 해당사항 없음 -</t>
    <phoneticPr fontId="4" type="noConversion"/>
  </si>
  <si>
    <t>계약물량.규모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</si>
  <si>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</si>
  <si>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</si>
  <si>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</si>
  <si>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</si>
  <si>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</si>
  <si>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</si>
  <si>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</si>
  <si>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</si>
  <si>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</si>
  <si>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</si>
  <si>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㈜활기찬중부관광</t>
    <phoneticPr fontId="4" type="noConversion"/>
  </si>
  <si>
    <t>엘지전자㈜</t>
    <phoneticPr fontId="4" type="noConversion"/>
  </si>
  <si>
    <t>.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</si>
  <si>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</si>
  <si>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</si>
  <si>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</si>
  <si>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</si>
  <si>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</si>
  <si>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</si>
  <si>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</si>
  <si>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</si>
  <si>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</si>
  <si>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</si>
  <si>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</si>
  <si>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</si>
  <si>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</si>
  <si>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</si>
  <si>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</si>
  <si>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</si>
  <si>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</si>
  <si>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</si>
  <si>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</si>
  <si>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</si>
  <si>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</si>
  <si>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</si>
  <si>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</si>
  <si>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</si>
  <si>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</si>
  <si>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</si>
  <si>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</si>
  <si>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</si>
  <si>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</si>
  <si>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2020년 수영장 승강기 유지보수</t>
    <phoneticPr fontId="4" type="noConversion"/>
  </si>
  <si>
    <t>2020년 시설관리용역</t>
  </si>
  <si>
    <t>2020년 셔틀버스 임차용역</t>
  </si>
  <si>
    <t>2020년 시설관리용역</t>
    <phoneticPr fontId="4" type="noConversion"/>
  </si>
  <si>
    <t>(사)대한민국보훈복지재단</t>
    <phoneticPr fontId="4" type="noConversion"/>
  </si>
  <si>
    <t>2020년 수영장 승강기 유지보수</t>
  </si>
  <si>
    <t>2019년 수련관 승강기 유지보수</t>
  </si>
  <si>
    <t>2019년 수련관 승강기 유지보수</t>
    <phoneticPr fontId="4" type="noConversion"/>
  </si>
  <si>
    <t>2020년 소방시설 위탁관리</t>
  </si>
  <si>
    <t>2020년 소방시설 위탁관리</t>
    <phoneticPr fontId="4" type="noConversion"/>
  </si>
  <si>
    <t>2020년 무인경비시스템 위탁관리</t>
  </si>
  <si>
    <t>2020년 무인경비시스템 위탁관리</t>
    <phoneticPr fontId="4" type="noConversion"/>
  </si>
  <si>
    <t>2020년 복합기 유지관리</t>
  </si>
  <si>
    <t>2020년 복합기 유지관리</t>
    <phoneticPr fontId="4" type="noConversion"/>
  </si>
  <si>
    <t>웅진코웨이㈜</t>
    <phoneticPr fontId="4" type="noConversion"/>
  </si>
  <si>
    <t>2020년 방역소독 위탁계약</t>
  </si>
  <si>
    <t>2020년 청소년방과후아카데미 등하원 지원업체</t>
  </si>
  <si>
    <t>㈜서울고속관광</t>
  </si>
  <si>
    <t>정수기, 비데, 공기청정기 위탁관리비</t>
  </si>
  <si>
    <t>공기청정기 위탁관리비</t>
  </si>
  <si>
    <t>사무국</t>
    <phoneticPr fontId="4" type="noConversion"/>
  </si>
  <si>
    <t>사무국</t>
    <phoneticPr fontId="4" type="noConversion"/>
  </si>
  <si>
    <t>분당판교청소년수련관</t>
    <phoneticPr fontId="4" type="noConversion"/>
  </si>
  <si>
    <t>착수일자</t>
    <phoneticPr fontId="4" type="noConversion"/>
  </si>
  <si>
    <t>소  재  지</t>
    <phoneticPr fontId="4" type="noConversion"/>
  </si>
  <si>
    <t>준공일자</t>
    <phoneticPr fontId="4" type="noConversion"/>
  </si>
  <si>
    <t>계약기간
(착수일~준공일)</t>
    <phoneticPr fontId="4" type="noConversion"/>
  </si>
  <si>
    <t>수영장 크리너 배관설비 설치공사</t>
  </si>
  <si>
    <t>2020년 방과후아카데미 위탁급식 용역</t>
    <phoneticPr fontId="4" type="noConversion"/>
  </si>
  <si>
    <t>판교도서관 구내식당</t>
  </si>
  <si>
    <t>2020년 방과후 복합기 유지관리</t>
    <phoneticPr fontId="4" type="noConversion"/>
  </si>
  <si>
    <t>1회</t>
    <phoneticPr fontId="4" type="noConversion"/>
  </si>
  <si>
    <t>수의계약</t>
    <phoneticPr fontId="4" type="noConversion"/>
  </si>
  <si>
    <t>3월 준공검사현황</t>
    <phoneticPr fontId="4" type="noConversion"/>
  </si>
  <si>
    <t>3월 대금지급현황</t>
    <phoneticPr fontId="4" type="noConversion"/>
  </si>
  <si>
    <t>3월 계약현황 공개</t>
    <phoneticPr fontId="4" type="noConversion"/>
  </si>
  <si>
    <t>3월 수의계약 현황</t>
    <phoneticPr fontId="4" type="noConversion"/>
  </si>
  <si>
    <t>분당판교청소년수련관</t>
    <phoneticPr fontId="4" type="noConversion"/>
  </si>
  <si>
    <t>수영장 여과기 여재교체</t>
    <phoneticPr fontId="4" type="noConversion"/>
  </si>
  <si>
    <t>2020.03.09.</t>
    <phoneticPr fontId="4" type="noConversion"/>
  </si>
  <si>
    <t>2020.03.11.</t>
    <phoneticPr fontId="4" type="noConversion"/>
  </si>
  <si>
    <t>2020.03.20.</t>
    <phoneticPr fontId="4" type="noConversion"/>
  </si>
  <si>
    <t>㈜퍼팩트아쿠아</t>
  </si>
  <si>
    <t>㈜퍼팩트아쿠아</t>
    <phoneticPr fontId="4" type="noConversion"/>
  </si>
  <si>
    <t>경기도 성남시 중원구 둔촌대로 540</t>
  </si>
  <si>
    <t>경기도 성남시 중원구 둔촌대로 540</t>
    <phoneticPr fontId="4" type="noConversion"/>
  </si>
  <si>
    <t>2020.03.12.</t>
    <phoneticPr fontId="4" type="noConversion"/>
  </si>
  <si>
    <t>㈜태경이엔씨</t>
  </si>
  <si>
    <t xml:space="preserve">경기도 성남시 분당구 판교로 770 </t>
  </si>
  <si>
    <t xml:space="preserve">경기도 성남시 분당구 판교로 770 </t>
    <phoneticPr fontId="4" type="noConversion"/>
  </si>
  <si>
    <t>2020년 2분기(4~6월) 프로그램 안내지 제작</t>
  </si>
  <si>
    <t>2020.03.05.</t>
    <phoneticPr fontId="4" type="noConversion"/>
  </si>
  <si>
    <t>2020.03.13.</t>
    <phoneticPr fontId="4" type="noConversion"/>
  </si>
  <si>
    <t xml:space="preserve">온디자인㈜ </t>
  </si>
  <si>
    <t xml:space="preserve">온디자인㈜ </t>
    <phoneticPr fontId="4" type="noConversion"/>
  </si>
  <si>
    <t>경기도 성남시 중원구 산성대로 198</t>
  </si>
  <si>
    <t>경기도 성남시 중원구 산성대로 198</t>
    <phoneticPr fontId="4" type="noConversion"/>
  </si>
  <si>
    <t>2020년 2분기(4~6월) 프로그램 안내지 제작</t>
    <phoneticPr fontId="4" type="noConversion"/>
  </si>
  <si>
    <t>2020.03.05.</t>
    <phoneticPr fontId="4" type="noConversion"/>
  </si>
  <si>
    <t>2020.03.05.~ 03.13.</t>
    <phoneticPr fontId="4" type="noConversion"/>
  </si>
  <si>
    <t>온디자인㈜</t>
  </si>
  <si>
    <t>천미애</t>
  </si>
  <si>
    <t>2020.03.09.</t>
    <phoneticPr fontId="4" type="noConversion"/>
  </si>
  <si>
    <t>2020.03.11.~ 03.20.</t>
    <phoneticPr fontId="4" type="noConversion"/>
  </si>
  <si>
    <t>신석범</t>
  </si>
  <si>
    <t>수영장 크리너 배관설비 설치공사</t>
    <phoneticPr fontId="4" type="noConversion"/>
  </si>
  <si>
    <t>2020.03.12.~ 03.20.</t>
    <phoneticPr fontId="4" type="noConversion"/>
  </si>
  <si>
    <t>한은희</t>
  </si>
  <si>
    <t>2020년 2분기(4~6월) 프로그램 안내지 제작</t>
    <phoneticPr fontId="4" type="noConversion"/>
  </si>
  <si>
    <t>㈜문일종합관리</t>
    <phoneticPr fontId="4" type="noConversion"/>
  </si>
  <si>
    <t>수영장 여과기 여재교체</t>
    <phoneticPr fontId="4" type="noConversion"/>
  </si>
  <si>
    <t>수영장 크리너 배관설비 설치공사</t>
    <phoneticPr fontId="4" type="noConversion"/>
  </si>
  <si>
    <t>㈜태경이엔씨</t>
    <phoneticPr fontId="4" type="noConversion"/>
  </si>
  <si>
    <t>1회, 2회</t>
    <phoneticPr fontId="4" type="noConversion"/>
  </si>
  <si>
    <t>1회, 2회, 3회</t>
    <phoneticPr fontId="4" type="noConversion"/>
  </si>
  <si>
    <t>1회, 2회</t>
    <phoneticPr fontId="4" type="noConversion"/>
  </si>
  <si>
    <t>1회</t>
    <phoneticPr fontId="4" type="noConversion"/>
  </si>
  <si>
    <t>1회, 2회</t>
    <phoneticPr fontId="4" type="noConversion"/>
  </si>
  <si>
    <t>김일섭</t>
    <phoneticPr fontId="4" type="noConversion"/>
  </si>
  <si>
    <t>031-729-9614</t>
    <phoneticPr fontId="4" type="noConversion"/>
  </si>
  <si>
    <t>4, 5</t>
    <phoneticPr fontId="4" type="noConversion"/>
  </si>
  <si>
    <t>전기</t>
  </si>
  <si>
    <t>수의</t>
  </si>
  <si>
    <t>분당판교청소년수련관</t>
    <phoneticPr fontId="4" type="noConversion"/>
  </si>
  <si>
    <t>김일섭</t>
    <phoneticPr fontId="4" type="noConversion"/>
  </si>
  <si>
    <t>031-729-9614</t>
    <phoneticPr fontId="4" type="noConversion"/>
  </si>
  <si>
    <t>- 해당사항 없음 -</t>
    <phoneticPr fontId="4" type="noConversion"/>
  </si>
  <si>
    <t>4월 물품 발주계획</t>
    <phoneticPr fontId="4" type="noConversion"/>
  </si>
  <si>
    <t>4월 용역 발주계획</t>
    <phoneticPr fontId="4" type="noConversion"/>
  </si>
  <si>
    <t>4월 공사 발주계획</t>
    <phoneticPr fontId="4" type="noConversion"/>
  </si>
  <si>
    <t>수영장 LED 조명기구 설치</t>
    <phoneticPr fontId="4" type="noConversion"/>
  </si>
  <si>
    <t>2020년 상반기 시설물 정기점검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</si>
</sst>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%"/>
    <numFmt numFmtId="180" formatCode="0.000%"/>
    <numFmt numFmtId="181" formatCode="###,##0"/>
    <numFmt numFmtId="182" formatCode="0.000_);[Red]\(0.000\)"/>
  </numFmts>
  <fonts count="3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9"/>
      <color theme="1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10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8">
    <xf numFmtId="0" fontId="0" fillId="0" borderId="0" xfId="0"/>
    <xf numFmtId="0" fontId="0" fillId="0" borderId="0" xfId="0" applyNumberFormat="1" applyFont="1" applyFill="1" applyBorder="1" applyAlignment="1" applyProtection="1"/>
    <xf numFmtId="49" fontId="8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3" fillId="0" borderId="2" xfId="6" applyFont="1" applyFill="1" applyBorder="1" applyAlignment="1">
      <alignment horizontal="center" vertical="center" shrinkToFit="1"/>
    </xf>
    <xf numFmtId="176" fontId="3" fillId="0" borderId="2" xfId="1" applyNumberFormat="1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41" fontId="5" fillId="0" borderId="1" xfId="1" applyFont="1" applyFill="1" applyBorder="1" applyAlignment="1" applyProtection="1">
      <alignment horizontal="center" vertical="center"/>
    </xf>
    <xf numFmtId="41" fontId="8" fillId="2" borderId="2" xfId="1" applyFont="1" applyFill="1" applyBorder="1" applyAlignment="1" applyProtection="1">
      <alignment horizontal="center" vertical="center"/>
    </xf>
    <xf numFmtId="41" fontId="9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5" fillId="0" borderId="1" xfId="0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177" fontId="15" fillId="0" borderId="2" xfId="0" applyNumberFormat="1" applyFont="1" applyFill="1" applyBorder="1" applyAlignment="1">
      <alignment horizontal="left" vertical="center" shrinkToFit="1"/>
    </xf>
    <xf numFmtId="41" fontId="15" fillId="0" borderId="2" xfId="1" applyFont="1" applyFill="1" applyBorder="1" applyAlignment="1">
      <alignment horizontal="right" vertical="center"/>
    </xf>
    <xf numFmtId="14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shrinkToFit="1"/>
    </xf>
    <xf numFmtId="0" fontId="0" fillId="0" borderId="0" xfId="0"/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41" fontId="3" fillId="0" borderId="2" xfId="1" applyFont="1" applyFill="1" applyBorder="1" applyAlignment="1">
      <alignment horizontal="right" vertical="center" shrinkToFit="1"/>
    </xf>
    <xf numFmtId="0" fontId="0" fillId="0" borderId="0" xfId="0" applyFont="1"/>
    <xf numFmtId="0" fontId="16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right" vertical="center"/>
    </xf>
    <xf numFmtId="0" fontId="15" fillId="2" borderId="2" xfId="0" applyNumberFormat="1" applyFont="1" applyFill="1" applyBorder="1" applyAlignment="1" applyProtection="1">
      <alignment horizontal="center" vertical="center"/>
    </xf>
    <xf numFmtId="49" fontId="15" fillId="2" borderId="2" xfId="0" applyNumberFormat="1" applyFont="1" applyFill="1" applyBorder="1" applyAlignment="1" applyProtection="1">
      <alignment horizontal="center" vertical="center"/>
    </xf>
    <xf numFmtId="41" fontId="15" fillId="2" borderId="2" xfId="1" applyFont="1" applyFill="1" applyBorder="1" applyAlignment="1" applyProtection="1">
      <alignment horizontal="center" vertical="center"/>
    </xf>
    <xf numFmtId="41" fontId="18" fillId="0" borderId="1" xfId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41" fontId="3" fillId="0" borderId="2" xfId="1" applyFont="1" applyBorder="1" applyAlignment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49" fontId="9" fillId="2" borderId="2" xfId="0" applyNumberFormat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177" fontId="9" fillId="4" borderId="2" xfId="0" applyNumberFormat="1" applyFont="1" applyFill="1" applyBorder="1" applyAlignment="1">
      <alignment horizontal="center" vertical="center" wrapText="1" shrinkToFi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23" fillId="0" borderId="2" xfId="0" applyNumberFormat="1" applyFont="1" applyFill="1" applyBorder="1" applyAlignment="1">
      <alignment horizontal="left" vertical="center" shrinkToFit="1"/>
    </xf>
    <xf numFmtId="177" fontId="9" fillId="4" borderId="2" xfId="0" quotePrefix="1" applyNumberFormat="1" applyFont="1" applyFill="1" applyBorder="1" applyAlignment="1">
      <alignment horizontal="center" vertical="center" wrapText="1" shrinkToFit="1"/>
    </xf>
    <xf numFmtId="3" fontId="19" fillId="0" borderId="5" xfId="0" applyNumberFormat="1" applyFont="1" applyFill="1" applyBorder="1" applyAlignment="1">
      <alignment horizontal="center" vertical="center" wrapText="1"/>
    </xf>
    <xf numFmtId="179" fontId="19" fillId="0" borderId="5" xfId="0" applyNumberFormat="1" applyFont="1" applyFill="1" applyBorder="1" applyAlignment="1">
      <alignment horizontal="center" vertical="center" wrapText="1"/>
    </xf>
    <xf numFmtId="3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9" fontId="21" fillId="0" borderId="11" xfId="0" applyNumberFormat="1" applyFont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left" vertical="center"/>
    </xf>
    <xf numFmtId="3" fontId="19" fillId="0" borderId="19" xfId="0" applyNumberFormat="1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14" fontId="19" fillId="4" borderId="5" xfId="0" applyNumberFormat="1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horizontal="center" vertical="center"/>
    </xf>
    <xf numFmtId="14" fontId="15" fillId="4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 vertical="center" wrapText="1" shrinkToFit="1"/>
    </xf>
    <xf numFmtId="0" fontId="26" fillId="0" borderId="2" xfId="0" quotePrefix="1" applyNumberFormat="1" applyFont="1" applyFill="1" applyBorder="1" applyAlignment="1" applyProtection="1">
      <alignment horizontal="center" vertical="center" shrinkToFit="1"/>
    </xf>
    <xf numFmtId="180" fontId="26" fillId="0" borderId="2" xfId="0" applyNumberFormat="1" applyFont="1" applyFill="1" applyBorder="1" applyAlignment="1" applyProtection="1">
      <alignment horizontal="center" vertical="center" shrinkToFit="1"/>
    </xf>
    <xf numFmtId="4" fontId="26" fillId="0" borderId="2" xfId="0" applyNumberFormat="1" applyFont="1" applyFill="1" applyBorder="1" applyAlignment="1" applyProtection="1">
      <alignment horizontal="center" vertical="center" shrinkToFit="1"/>
    </xf>
    <xf numFmtId="0" fontId="26" fillId="0" borderId="2" xfId="0" applyFont="1" applyBorder="1" applyAlignment="1" applyProtection="1">
      <alignment horizontal="center" vertical="center" shrinkToFit="1"/>
    </xf>
    <xf numFmtId="0" fontId="27" fillId="0" borderId="2" xfId="0" applyFont="1" applyBorder="1" applyAlignment="1" applyProtection="1">
      <alignment horizontal="center" vertical="center" shrinkToFit="1"/>
    </xf>
    <xf numFmtId="0" fontId="28" fillId="0" borderId="2" xfId="0" applyFont="1" applyBorder="1" applyAlignment="1" applyProtection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/>
    </xf>
    <xf numFmtId="177" fontId="28" fillId="0" borderId="2" xfId="0" applyNumberFormat="1" applyFont="1" applyBorder="1" applyAlignment="1" applyProtection="1">
      <alignment horizontal="center" vertical="center"/>
    </xf>
    <xf numFmtId="0" fontId="29" fillId="0" borderId="2" xfId="0" applyFont="1" applyBorder="1" applyAlignment="1" applyProtection="1">
      <alignment horizontal="center" vertical="center"/>
    </xf>
    <xf numFmtId="181" fontId="29" fillId="0" borderId="2" xfId="0" applyNumberFormat="1" applyFont="1" applyBorder="1" applyAlignment="1" applyProtection="1">
      <alignment horizontal="center" vertical="center" wrapText="1"/>
    </xf>
    <xf numFmtId="177" fontId="30" fillId="0" borderId="2" xfId="0" applyNumberFormat="1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right" vertical="center"/>
    </xf>
    <xf numFmtId="0" fontId="24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shrinkToFit="1"/>
    </xf>
    <xf numFmtId="177" fontId="9" fillId="0" borderId="2" xfId="0" quotePrefix="1" applyNumberFormat="1" applyFont="1" applyFill="1" applyBorder="1" applyAlignment="1">
      <alignment horizontal="center" vertical="center" wrapText="1" shrinkToFi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21" fillId="0" borderId="18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19" xfId="0" applyFont="1" applyBorder="1" applyAlignment="1">
      <alignment vertical="center"/>
    </xf>
    <xf numFmtId="182" fontId="11" fillId="3" borderId="2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1" fillId="0" borderId="2" xfId="0" quotePrefix="1" applyFont="1" applyBorder="1" applyAlignment="1">
      <alignment horizontal="center" vertical="center"/>
    </xf>
    <xf numFmtId="38" fontId="3" fillId="0" borderId="2" xfId="4" applyNumberFormat="1" applyFont="1" applyBorder="1" applyAlignment="1">
      <alignment vertical="center"/>
    </xf>
    <xf numFmtId="38" fontId="3" fillId="0" borderId="2" xfId="4" applyNumberFormat="1" applyFont="1" applyBorder="1" applyAlignment="1">
      <alignment horizontal="center" vertical="center"/>
    </xf>
    <xf numFmtId="177" fontId="9" fillId="0" borderId="2" xfId="0" quotePrefix="1" applyNumberFormat="1" applyFont="1" applyFill="1" applyBorder="1" applyAlignment="1">
      <alignment horizontal="center" vertical="center" shrinkToFi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14" fontId="19" fillId="4" borderId="11" xfId="0" applyNumberFormat="1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left" vertical="center" shrinkToFit="1"/>
    </xf>
    <xf numFmtId="0" fontId="22" fillId="0" borderId="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21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8" xfId="0" quotePrefix="1" applyFont="1" applyBorder="1" applyAlignment="1">
      <alignment horizontal="justify" vertical="center" wrapText="1"/>
    </xf>
    <xf numFmtId="0" fontId="21" fillId="0" borderId="7" xfId="0" applyFont="1" applyBorder="1" applyAlignment="1">
      <alignment horizontal="justify" vertical="center" wrapText="1"/>
    </xf>
    <xf numFmtId="0" fontId="21" fillId="0" borderId="23" xfId="0" applyFont="1" applyBorder="1" applyAlignment="1">
      <alignment horizontal="justify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justify" vertical="center" wrapText="1"/>
    </xf>
    <xf numFmtId="49" fontId="8" fillId="2" borderId="29" xfId="0" applyNumberFormat="1" applyFont="1" applyFill="1" applyBorder="1" applyAlignment="1" applyProtection="1">
      <alignment horizontal="center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0" fontId="8" fillId="2" borderId="27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  <xf numFmtId="0" fontId="3" fillId="0" borderId="2" xfId="0" quotePrefix="1" applyFont="1" applyFill="1" applyBorder="1" applyAlignment="1">
      <alignment horizontal="center" vertical="center" shrinkToFit="1"/>
    </xf>
  </cellXfs>
  <cellStyles count="15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M1" sqref="M1"/>
    </sheetView>
  </sheetViews>
  <sheetFormatPr defaultRowHeight="13.5" x14ac:dyDescent="0.15"/>
  <cols>
    <col min="1" max="1" width="8.6640625" style="35" customWidth="1"/>
    <col min="2" max="2" width="8.77734375" style="35" customWidth="1"/>
    <col min="3" max="3" width="27.109375" style="35" customWidth="1"/>
    <col min="4" max="4" width="7.33203125" style="35" bestFit="1" customWidth="1"/>
    <col min="5" max="5" width="14.109375" style="35" customWidth="1"/>
    <col min="6" max="6" width="9" style="35" customWidth="1"/>
    <col min="7" max="7" width="9.109375" style="35" customWidth="1"/>
    <col min="8" max="8" width="10.88671875" style="13" customWidth="1"/>
    <col min="9" max="9" width="14.5546875" style="35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5"/>
  </cols>
  <sheetData>
    <row r="1" spans="1:12" ht="25.5" x14ac:dyDescent="0.15">
      <c r="A1" s="121" t="s">
        <v>222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ht="25.5" x14ac:dyDescent="0.15">
      <c r="A2" s="122" t="s">
        <v>106</v>
      </c>
      <c r="B2" s="122"/>
      <c r="C2" s="122"/>
      <c r="D2" s="108"/>
      <c r="E2" s="108"/>
      <c r="F2" s="108"/>
      <c r="G2" s="108"/>
      <c r="H2" s="12"/>
      <c r="I2" s="108"/>
      <c r="J2" s="108"/>
      <c r="K2" s="108"/>
      <c r="L2" s="108"/>
    </row>
    <row r="3" spans="1:12" ht="24.75" customHeight="1" x14ac:dyDescent="0.15">
      <c r="A3" s="10" t="s">
        <v>107</v>
      </c>
      <c r="B3" s="10" t="s">
        <v>108</v>
      </c>
      <c r="C3" s="10" t="s">
        <v>109</v>
      </c>
      <c r="D3" s="10" t="s">
        <v>110</v>
      </c>
      <c r="E3" s="10" t="s">
        <v>111</v>
      </c>
      <c r="F3" s="10" t="s">
        <v>112</v>
      </c>
      <c r="G3" s="10" t="s">
        <v>113</v>
      </c>
      <c r="H3" s="10" t="s">
        <v>114</v>
      </c>
      <c r="I3" s="11" t="s">
        <v>115</v>
      </c>
      <c r="J3" s="11" t="s">
        <v>116</v>
      </c>
      <c r="K3" s="11" t="s">
        <v>117</v>
      </c>
      <c r="L3" s="11" t="s">
        <v>7</v>
      </c>
    </row>
    <row r="4" spans="1:12" ht="24.75" customHeight="1" x14ac:dyDescent="0.15">
      <c r="A4" s="36"/>
      <c r="B4" s="36"/>
      <c r="C4" s="157" t="s">
        <v>221</v>
      </c>
      <c r="D4" s="39"/>
      <c r="E4" s="37"/>
      <c r="F4" s="15"/>
      <c r="G4" s="14"/>
      <c r="H4" s="40"/>
      <c r="I4" s="38"/>
      <c r="J4" s="38"/>
      <c r="K4" s="38"/>
      <c r="L4" s="109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D18" sqref="D18"/>
    </sheetView>
  </sheetViews>
  <sheetFormatPr defaultRowHeight="13.5" x14ac:dyDescent="0.15"/>
  <cols>
    <col min="1" max="1" width="12.5546875" style="1" customWidth="1"/>
    <col min="2" max="2" width="20.77734375" style="1" customWidth="1"/>
    <col min="3" max="4" width="11.109375" style="1" customWidth="1"/>
    <col min="5" max="7" width="9.5546875" style="1" customWidth="1"/>
    <col min="8" max="8" width="11.44140625" style="1" bestFit="1" customWidth="1"/>
    <col min="9" max="9" width="16.109375" style="5" customWidth="1"/>
    <col min="10" max="16384" width="8.88671875" style="35"/>
  </cols>
  <sheetData>
    <row r="1" spans="1:9" ht="25.5" x14ac:dyDescent="0.15">
      <c r="A1" s="123" t="s">
        <v>102</v>
      </c>
      <c r="B1" s="123"/>
      <c r="C1" s="123"/>
      <c r="D1" s="123"/>
      <c r="E1" s="123"/>
      <c r="F1" s="123"/>
      <c r="G1" s="123"/>
      <c r="H1" s="123"/>
      <c r="I1" s="123"/>
    </row>
    <row r="2" spans="1:9" ht="25.5" x14ac:dyDescent="0.15">
      <c r="A2" s="124" t="s">
        <v>21</v>
      </c>
      <c r="B2" s="124"/>
      <c r="C2" s="59"/>
      <c r="D2" s="59"/>
      <c r="E2" s="59"/>
      <c r="F2" s="59"/>
      <c r="G2" s="59"/>
      <c r="H2" s="59"/>
      <c r="I2" s="98" t="s">
        <v>101</v>
      </c>
    </row>
    <row r="3" spans="1:9" ht="26.25" customHeight="1" x14ac:dyDescent="0.15">
      <c r="A3" s="155" t="s">
        <v>100</v>
      </c>
      <c r="B3" s="153" t="s">
        <v>99</v>
      </c>
      <c r="C3" s="153" t="s">
        <v>98</v>
      </c>
      <c r="D3" s="153" t="s">
        <v>97</v>
      </c>
      <c r="E3" s="151" t="s">
        <v>96</v>
      </c>
      <c r="F3" s="152"/>
      <c r="G3" s="151" t="s">
        <v>95</v>
      </c>
      <c r="H3" s="152"/>
      <c r="I3" s="153" t="s">
        <v>94</v>
      </c>
    </row>
    <row r="4" spans="1:9" ht="28.5" customHeight="1" x14ac:dyDescent="0.15">
      <c r="A4" s="156"/>
      <c r="B4" s="154"/>
      <c r="C4" s="154"/>
      <c r="D4" s="154"/>
      <c r="E4" s="97" t="s">
        <v>93</v>
      </c>
      <c r="F4" s="97" t="s">
        <v>92</v>
      </c>
      <c r="G4" s="97" t="s">
        <v>93</v>
      </c>
      <c r="H4" s="97" t="s">
        <v>92</v>
      </c>
      <c r="I4" s="154"/>
    </row>
    <row r="5" spans="1:9" ht="28.5" customHeight="1" x14ac:dyDescent="0.15">
      <c r="A5" s="4"/>
      <c r="B5" s="88" t="s">
        <v>91</v>
      </c>
      <c r="C5" s="8"/>
      <c r="D5" s="8"/>
      <c r="E5" s="8"/>
      <c r="F5" s="8"/>
      <c r="G5" s="8"/>
      <c r="H5" s="8"/>
      <c r="I5" s="9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D11" sqref="D11"/>
    </sheetView>
  </sheetViews>
  <sheetFormatPr defaultRowHeight="13.5" x14ac:dyDescent="0.15"/>
  <cols>
    <col min="1" max="1" width="8.6640625" style="35" customWidth="1"/>
    <col min="2" max="2" width="8.77734375" style="35" customWidth="1"/>
    <col min="3" max="3" width="29.21875" style="35" customWidth="1"/>
    <col min="4" max="4" width="10.88671875" style="35" customWidth="1"/>
    <col min="5" max="5" width="12.44140625" style="35" customWidth="1"/>
    <col min="6" max="6" width="15.109375" style="35" customWidth="1"/>
    <col min="7" max="9" width="12.44140625" style="35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5"/>
  </cols>
  <sheetData>
    <row r="1" spans="1:9" ht="25.5" x14ac:dyDescent="0.15">
      <c r="A1" s="121" t="s">
        <v>223</v>
      </c>
      <c r="B1" s="121"/>
      <c r="C1" s="121"/>
      <c r="D1" s="121"/>
      <c r="E1" s="121"/>
      <c r="F1" s="121"/>
      <c r="G1" s="121"/>
      <c r="H1" s="121"/>
      <c r="I1" s="121"/>
    </row>
    <row r="2" spans="1:9" ht="25.5" x14ac:dyDescent="0.15">
      <c r="A2" s="122" t="s">
        <v>118</v>
      </c>
      <c r="B2" s="122"/>
      <c r="C2" s="122"/>
      <c r="D2" s="108"/>
      <c r="E2" s="108"/>
      <c r="F2" s="108"/>
      <c r="G2" s="108"/>
      <c r="H2" s="108"/>
      <c r="I2" s="108"/>
    </row>
    <row r="3" spans="1:9" ht="24" x14ac:dyDescent="0.15">
      <c r="A3" s="16" t="s">
        <v>119</v>
      </c>
      <c r="B3" s="17" t="s">
        <v>120</v>
      </c>
      <c r="C3" s="16" t="s">
        <v>121</v>
      </c>
      <c r="D3" s="16" t="s">
        <v>122</v>
      </c>
      <c r="E3" s="107" t="s">
        <v>123</v>
      </c>
      <c r="F3" s="16" t="s">
        <v>124</v>
      </c>
      <c r="G3" s="16" t="s">
        <v>125</v>
      </c>
      <c r="H3" s="16" t="s">
        <v>126</v>
      </c>
      <c r="I3" s="16" t="s">
        <v>127</v>
      </c>
    </row>
    <row r="4" spans="1:9" ht="24.75" customHeight="1" x14ac:dyDescent="0.15">
      <c r="A4" s="39">
        <v>2020</v>
      </c>
      <c r="B4" s="39" t="s">
        <v>215</v>
      </c>
      <c r="C4" s="39" t="s">
        <v>226</v>
      </c>
      <c r="D4" s="39" t="s">
        <v>167</v>
      </c>
      <c r="E4" s="120">
        <v>1300</v>
      </c>
      <c r="F4" s="38" t="s">
        <v>19</v>
      </c>
      <c r="G4" s="38" t="s">
        <v>213</v>
      </c>
      <c r="H4" s="38" t="s">
        <v>214</v>
      </c>
      <c r="I4" s="39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G15" sqref="G15"/>
    </sheetView>
  </sheetViews>
  <sheetFormatPr defaultRowHeight="13.5" x14ac:dyDescent="0.15"/>
  <cols>
    <col min="1" max="1" width="8.6640625" style="35" customWidth="1"/>
    <col min="2" max="2" width="8.77734375" style="35" customWidth="1"/>
    <col min="3" max="3" width="29.21875" style="35" customWidth="1"/>
    <col min="4" max="4" width="10.88671875" style="35" customWidth="1"/>
    <col min="5" max="9" width="12.44140625" style="35" customWidth="1"/>
    <col min="10" max="10" width="17.44140625" style="6" customWidth="1"/>
    <col min="11" max="11" width="11.6640625" style="7" customWidth="1"/>
    <col min="12" max="12" width="11.33203125" style="6" bestFit="1" customWidth="1"/>
    <col min="13" max="16384" width="8.88671875" style="35"/>
  </cols>
  <sheetData>
    <row r="1" spans="1:13" ht="25.5" x14ac:dyDescent="0.15">
      <c r="A1" s="121" t="s">
        <v>224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ht="25.5" x14ac:dyDescent="0.15">
      <c r="A2" s="122" t="s">
        <v>106</v>
      </c>
      <c r="B2" s="122"/>
      <c r="C2" s="122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ht="27.75" customHeight="1" x14ac:dyDescent="0.15">
      <c r="A3" s="16" t="s">
        <v>107</v>
      </c>
      <c r="B3" s="17" t="s">
        <v>108</v>
      </c>
      <c r="C3" s="16" t="s">
        <v>128</v>
      </c>
      <c r="D3" s="16" t="s">
        <v>129</v>
      </c>
      <c r="E3" s="16" t="s">
        <v>110</v>
      </c>
      <c r="F3" s="17" t="s">
        <v>130</v>
      </c>
      <c r="G3" s="17" t="s">
        <v>131</v>
      </c>
      <c r="H3" s="17" t="s">
        <v>132</v>
      </c>
      <c r="I3" s="17" t="s">
        <v>133</v>
      </c>
      <c r="J3" s="16" t="s">
        <v>115</v>
      </c>
      <c r="K3" s="16" t="s">
        <v>116</v>
      </c>
      <c r="L3" s="16" t="s">
        <v>117</v>
      </c>
      <c r="M3" s="16" t="s">
        <v>134</v>
      </c>
    </row>
    <row r="4" spans="1:13" ht="27.75" customHeight="1" x14ac:dyDescent="0.15">
      <c r="A4" s="39">
        <v>2020</v>
      </c>
      <c r="B4" s="39">
        <v>4</v>
      </c>
      <c r="C4" s="110" t="s">
        <v>225</v>
      </c>
      <c r="D4" s="109" t="s">
        <v>216</v>
      </c>
      <c r="E4" s="39" t="s">
        <v>217</v>
      </c>
      <c r="F4" s="111">
        <v>5250</v>
      </c>
      <c r="G4" s="112">
        <v>0</v>
      </c>
      <c r="H4" s="112">
        <v>0</v>
      </c>
      <c r="I4" s="50">
        <v>5250</v>
      </c>
      <c r="J4" s="38" t="s">
        <v>218</v>
      </c>
      <c r="K4" s="38" t="s">
        <v>219</v>
      </c>
      <c r="L4" s="38" t="s">
        <v>220</v>
      </c>
      <c r="M4" s="39"/>
    </row>
  </sheetData>
  <mergeCells count="2">
    <mergeCell ref="A1:M1"/>
    <mergeCell ref="A2:C2"/>
  </mergeCells>
  <phoneticPr fontId="4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G18" sqref="G17:G18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35"/>
  </cols>
  <sheetData>
    <row r="1" spans="1:11" ht="25.5" x14ac:dyDescent="0.15">
      <c r="A1" s="123" t="s">
        <v>75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25.5" x14ac:dyDescent="0.15">
      <c r="A2" s="124" t="s">
        <v>74</v>
      </c>
      <c r="B2" s="124"/>
      <c r="C2" s="59"/>
      <c r="D2" s="59"/>
      <c r="E2" s="59"/>
      <c r="F2" s="73"/>
      <c r="G2" s="73"/>
      <c r="H2" s="73"/>
      <c r="I2" s="73"/>
      <c r="J2" s="125" t="s">
        <v>73</v>
      </c>
      <c r="K2" s="125"/>
    </row>
    <row r="3" spans="1:11" ht="22.5" customHeight="1" x14ac:dyDescent="0.15">
      <c r="A3" s="90" t="s">
        <v>72</v>
      </c>
      <c r="B3" s="2" t="s">
        <v>71</v>
      </c>
      <c r="C3" s="2" t="s">
        <v>70</v>
      </c>
      <c r="D3" s="2" t="s">
        <v>69</v>
      </c>
      <c r="E3" s="2" t="s">
        <v>68</v>
      </c>
      <c r="F3" s="2" t="s">
        <v>67</v>
      </c>
      <c r="G3" s="2" t="s">
        <v>66</v>
      </c>
      <c r="H3" s="2" t="s">
        <v>65</v>
      </c>
      <c r="I3" s="2" t="s">
        <v>64</v>
      </c>
      <c r="J3" s="2" t="s">
        <v>63</v>
      </c>
      <c r="K3" s="2" t="s">
        <v>62</v>
      </c>
    </row>
    <row r="4" spans="1:11" ht="42" customHeight="1" x14ac:dyDescent="0.15">
      <c r="A4" s="89"/>
      <c r="B4" s="88" t="s">
        <v>61</v>
      </c>
      <c r="C4" s="87"/>
      <c r="D4" s="86"/>
      <c r="E4" s="85"/>
      <c r="F4" s="84"/>
      <c r="G4" s="83"/>
      <c r="H4" s="82"/>
      <c r="I4" s="82"/>
      <c r="J4" s="82"/>
      <c r="K4" s="81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C4" sqref="C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35"/>
  </cols>
  <sheetData>
    <row r="1" spans="1:11" ht="25.5" x14ac:dyDescent="0.15">
      <c r="A1" s="123" t="s">
        <v>90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25.5" x14ac:dyDescent="0.15">
      <c r="A2" s="124" t="s">
        <v>89</v>
      </c>
      <c r="B2" s="124"/>
      <c r="C2" s="59"/>
      <c r="D2" s="59"/>
      <c r="E2" s="59"/>
      <c r="F2" s="73"/>
      <c r="G2" s="73"/>
      <c r="H2" s="73"/>
      <c r="I2" s="73"/>
      <c r="J2" s="125" t="s">
        <v>88</v>
      </c>
      <c r="K2" s="125"/>
    </row>
    <row r="3" spans="1:11" ht="22.5" customHeight="1" x14ac:dyDescent="0.15">
      <c r="A3" s="90" t="s">
        <v>87</v>
      </c>
      <c r="B3" s="2" t="s">
        <v>86</v>
      </c>
      <c r="C3" s="2" t="s">
        <v>85</v>
      </c>
      <c r="D3" s="2" t="s">
        <v>84</v>
      </c>
      <c r="E3" s="2" t="s">
        <v>83</v>
      </c>
      <c r="F3" s="2" t="s">
        <v>82</v>
      </c>
      <c r="G3" s="2" t="s">
        <v>81</v>
      </c>
      <c r="H3" s="2" t="s">
        <v>80</v>
      </c>
      <c r="I3" s="2" t="s">
        <v>79</v>
      </c>
      <c r="J3" s="2" t="s">
        <v>78</v>
      </c>
      <c r="K3" s="2" t="s">
        <v>77</v>
      </c>
    </row>
    <row r="4" spans="1:11" ht="47.25" customHeight="1" x14ac:dyDescent="0.15">
      <c r="A4" s="89"/>
      <c r="B4" s="88" t="s">
        <v>76</v>
      </c>
      <c r="C4" s="87"/>
      <c r="D4" s="95"/>
      <c r="E4" s="94"/>
      <c r="F4" s="94"/>
      <c r="G4" s="93"/>
      <c r="H4" s="93"/>
      <c r="I4" s="87"/>
      <c r="J4" s="92"/>
      <c r="K4" s="91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F12" sqref="F12"/>
    </sheetView>
  </sheetViews>
  <sheetFormatPr defaultRowHeight="13.5" x14ac:dyDescent="0.15"/>
  <cols>
    <col min="1" max="1" width="24.44140625" style="30" customWidth="1"/>
    <col min="2" max="2" width="20.109375" style="1" customWidth="1"/>
    <col min="3" max="3" width="9.5546875" style="22" customWidth="1"/>
    <col min="4" max="4" width="8.88671875" style="27" customWidth="1"/>
    <col min="5" max="5" width="9.21875" style="27" customWidth="1"/>
    <col min="6" max="8" width="9.6640625" style="27" customWidth="1"/>
    <col min="9" max="9" width="9.6640625" style="1" customWidth="1"/>
  </cols>
  <sheetData>
    <row r="1" spans="1:9" ht="25.5" x14ac:dyDescent="0.15">
      <c r="A1" s="123" t="s">
        <v>168</v>
      </c>
      <c r="B1" s="123"/>
      <c r="C1" s="123"/>
      <c r="D1" s="123"/>
      <c r="E1" s="123"/>
      <c r="F1" s="123"/>
      <c r="G1" s="123"/>
      <c r="H1" s="123"/>
      <c r="I1" s="123"/>
    </row>
    <row r="2" spans="1:9" ht="25.5" x14ac:dyDescent="0.15">
      <c r="A2" s="28" t="s">
        <v>20</v>
      </c>
      <c r="B2" s="3"/>
      <c r="C2" s="19"/>
      <c r="D2" s="23"/>
      <c r="E2" s="23"/>
      <c r="F2" s="24"/>
      <c r="G2" s="24"/>
      <c r="H2" s="126" t="s">
        <v>0</v>
      </c>
      <c r="I2" s="126"/>
    </row>
    <row r="3" spans="1:9" ht="29.25" customHeight="1" x14ac:dyDescent="0.15">
      <c r="A3" s="29" t="s">
        <v>2</v>
      </c>
      <c r="B3" s="2" t="s">
        <v>9</v>
      </c>
      <c r="C3" s="20" t="s">
        <v>3</v>
      </c>
      <c r="D3" s="25" t="s">
        <v>4</v>
      </c>
      <c r="E3" s="25" t="s">
        <v>5</v>
      </c>
      <c r="F3" s="25" t="s">
        <v>6</v>
      </c>
      <c r="G3" s="26" t="s">
        <v>10</v>
      </c>
      <c r="H3" s="25" t="s">
        <v>8</v>
      </c>
      <c r="I3" s="2" t="s">
        <v>7</v>
      </c>
    </row>
    <row r="4" spans="1:9" ht="29.25" customHeight="1" x14ac:dyDescent="0.15">
      <c r="A4" s="56" t="s">
        <v>135</v>
      </c>
      <c r="B4" s="18" t="s">
        <v>22</v>
      </c>
      <c r="C4" s="21">
        <v>2112000</v>
      </c>
      <c r="D4" s="80">
        <v>43815</v>
      </c>
      <c r="E4" s="33">
        <v>43831</v>
      </c>
      <c r="F4" s="33">
        <v>44196</v>
      </c>
      <c r="G4" s="33">
        <v>43921</v>
      </c>
      <c r="H4" s="33">
        <v>43921</v>
      </c>
      <c r="I4" s="31"/>
    </row>
    <row r="5" spans="1:9" ht="29.25" customHeight="1" x14ac:dyDescent="0.15">
      <c r="A5" s="54" t="s">
        <v>142</v>
      </c>
      <c r="B5" s="34" t="s">
        <v>23</v>
      </c>
      <c r="C5" s="32">
        <v>2508000</v>
      </c>
      <c r="D5" s="80">
        <v>43815</v>
      </c>
      <c r="E5" s="33">
        <v>43831</v>
      </c>
      <c r="F5" s="33">
        <v>44196</v>
      </c>
      <c r="G5" s="33">
        <v>43921</v>
      </c>
      <c r="H5" s="33">
        <v>43921</v>
      </c>
      <c r="I5" s="31"/>
    </row>
    <row r="6" spans="1:9" s="35" customFormat="1" ht="29.25" customHeight="1" x14ac:dyDescent="0.15">
      <c r="A6" s="56" t="s">
        <v>146</v>
      </c>
      <c r="B6" s="34" t="s">
        <v>28</v>
      </c>
      <c r="C6" s="32">
        <v>6600000</v>
      </c>
      <c r="D6" s="80">
        <v>43819</v>
      </c>
      <c r="E6" s="33">
        <v>43831</v>
      </c>
      <c r="F6" s="33">
        <v>44196</v>
      </c>
      <c r="G6" s="33">
        <v>43921</v>
      </c>
      <c r="H6" s="33">
        <v>43921</v>
      </c>
      <c r="I6" s="31"/>
    </row>
    <row r="7" spans="1:9" s="35" customFormat="1" ht="29.25" customHeight="1" x14ac:dyDescent="0.15">
      <c r="A7" s="56" t="s">
        <v>148</v>
      </c>
      <c r="B7" s="8" t="s">
        <v>24</v>
      </c>
      <c r="C7" s="32">
        <v>3240000</v>
      </c>
      <c r="D7" s="80">
        <v>43819</v>
      </c>
      <c r="E7" s="33">
        <v>43831</v>
      </c>
      <c r="F7" s="33">
        <v>44196</v>
      </c>
      <c r="G7" s="33">
        <v>43921</v>
      </c>
      <c r="H7" s="33">
        <v>43921</v>
      </c>
      <c r="I7" s="60"/>
    </row>
    <row r="8" spans="1:9" s="35" customFormat="1" ht="29.25" customHeight="1" x14ac:dyDescent="0.15">
      <c r="A8" s="56" t="s">
        <v>165</v>
      </c>
      <c r="B8" s="8" t="s">
        <v>24</v>
      </c>
      <c r="C8" s="32">
        <v>1620000</v>
      </c>
      <c r="D8" s="80">
        <v>43823</v>
      </c>
      <c r="E8" s="33">
        <v>43831</v>
      </c>
      <c r="F8" s="33">
        <v>44196</v>
      </c>
      <c r="G8" s="33">
        <v>43921</v>
      </c>
      <c r="H8" s="33">
        <v>43921</v>
      </c>
      <c r="I8" s="60"/>
    </row>
    <row r="9" spans="1:9" s="35" customFormat="1" ht="29.25" customHeight="1" x14ac:dyDescent="0.15">
      <c r="A9" s="56" t="s">
        <v>163</v>
      </c>
      <c r="B9" s="8" t="s">
        <v>164</v>
      </c>
      <c r="C9" s="32">
        <v>41210400</v>
      </c>
      <c r="D9" s="80">
        <v>43825</v>
      </c>
      <c r="E9" s="33">
        <v>43831</v>
      </c>
      <c r="F9" s="33">
        <v>44196</v>
      </c>
      <c r="G9" s="33">
        <v>43921</v>
      </c>
      <c r="H9" s="33">
        <v>43921</v>
      </c>
      <c r="I9" s="60"/>
    </row>
    <row r="10" spans="1:9" s="35" customFormat="1" ht="29.25" customHeight="1" x14ac:dyDescent="0.15">
      <c r="A10" s="54" t="s">
        <v>144</v>
      </c>
      <c r="B10" s="18" t="s">
        <v>27</v>
      </c>
      <c r="C10" s="21">
        <v>2520000</v>
      </c>
      <c r="D10" s="80">
        <v>43826</v>
      </c>
      <c r="E10" s="33">
        <v>43831</v>
      </c>
      <c r="F10" s="33">
        <v>44196</v>
      </c>
      <c r="G10" s="33">
        <v>43921</v>
      </c>
      <c r="H10" s="33">
        <v>43921</v>
      </c>
      <c r="I10" s="31"/>
    </row>
    <row r="11" spans="1:9" ht="29.25" customHeight="1" x14ac:dyDescent="0.15">
      <c r="A11" s="54" t="s">
        <v>25</v>
      </c>
      <c r="B11" s="34" t="s">
        <v>149</v>
      </c>
      <c r="C11" s="32">
        <v>11391480</v>
      </c>
      <c r="D11" s="33">
        <v>43826</v>
      </c>
      <c r="E11" s="33">
        <v>43831</v>
      </c>
      <c r="F11" s="33">
        <v>44196</v>
      </c>
      <c r="G11" s="33">
        <v>43921</v>
      </c>
      <c r="H11" s="33">
        <v>43921</v>
      </c>
      <c r="I11" s="9"/>
    </row>
    <row r="12" spans="1:9" s="35" customFormat="1" ht="29.25" customHeight="1" x14ac:dyDescent="0.15">
      <c r="A12" s="54" t="s">
        <v>26</v>
      </c>
      <c r="B12" s="34" t="s">
        <v>104</v>
      </c>
      <c r="C12" s="32">
        <v>765600</v>
      </c>
      <c r="D12" s="33">
        <v>43826</v>
      </c>
      <c r="E12" s="33">
        <v>43831</v>
      </c>
      <c r="F12" s="33">
        <v>44196</v>
      </c>
      <c r="G12" s="33">
        <v>43921</v>
      </c>
      <c r="H12" s="33">
        <v>43921</v>
      </c>
      <c r="I12" s="9"/>
    </row>
    <row r="13" spans="1:9" s="35" customFormat="1" ht="29.25" customHeight="1" x14ac:dyDescent="0.15">
      <c r="A13" s="61" t="s">
        <v>138</v>
      </c>
      <c r="B13" s="18" t="s">
        <v>139</v>
      </c>
      <c r="C13" s="21">
        <v>788730000</v>
      </c>
      <c r="D13" s="79">
        <v>43830</v>
      </c>
      <c r="E13" s="33">
        <v>43831</v>
      </c>
      <c r="F13" s="33">
        <v>44196</v>
      </c>
      <c r="G13" s="33">
        <v>43921</v>
      </c>
      <c r="H13" s="33">
        <v>43921</v>
      </c>
      <c r="I13" s="31"/>
    </row>
    <row r="14" spans="1:9" s="35" customFormat="1" ht="29.25" customHeight="1" x14ac:dyDescent="0.15">
      <c r="A14" s="54" t="s">
        <v>151</v>
      </c>
      <c r="B14" s="34" t="s">
        <v>152</v>
      </c>
      <c r="C14" s="32">
        <v>19888000</v>
      </c>
      <c r="D14" s="33">
        <v>43833</v>
      </c>
      <c r="E14" s="33">
        <v>43836</v>
      </c>
      <c r="F14" s="33">
        <v>44196</v>
      </c>
      <c r="G14" s="33">
        <v>43921</v>
      </c>
      <c r="H14" s="33">
        <v>43921</v>
      </c>
      <c r="I14" s="9"/>
    </row>
    <row r="15" spans="1:9" s="35" customFormat="1" ht="29.25" customHeight="1" x14ac:dyDescent="0.15">
      <c r="A15" s="102" t="s">
        <v>185</v>
      </c>
      <c r="B15" s="34" t="s">
        <v>188</v>
      </c>
      <c r="C15" s="32">
        <v>1000000</v>
      </c>
      <c r="D15" s="33">
        <v>43895</v>
      </c>
      <c r="E15" s="33">
        <v>43895</v>
      </c>
      <c r="F15" s="33">
        <v>43903</v>
      </c>
      <c r="G15" s="33">
        <v>43903</v>
      </c>
      <c r="H15" s="33">
        <v>43903</v>
      </c>
      <c r="I15" s="9"/>
    </row>
    <row r="16" spans="1:9" s="35" customFormat="1" ht="29.25" customHeight="1" x14ac:dyDescent="0.15">
      <c r="A16" s="102" t="s">
        <v>205</v>
      </c>
      <c r="B16" s="34" t="s">
        <v>177</v>
      </c>
      <c r="C16" s="32">
        <v>6900000</v>
      </c>
      <c r="D16" s="33">
        <v>43899</v>
      </c>
      <c r="E16" s="33">
        <v>43901</v>
      </c>
      <c r="F16" s="33">
        <v>43910</v>
      </c>
      <c r="G16" s="33">
        <v>43910</v>
      </c>
      <c r="H16" s="33">
        <v>43910</v>
      </c>
      <c r="I16" s="9"/>
    </row>
    <row r="17" spans="1:9" s="35" customFormat="1" ht="29.25" customHeight="1" x14ac:dyDescent="0.15">
      <c r="A17" s="102" t="s">
        <v>162</v>
      </c>
      <c r="B17" s="34" t="s">
        <v>182</v>
      </c>
      <c r="C17" s="32">
        <v>6500000</v>
      </c>
      <c r="D17" s="33">
        <v>43899</v>
      </c>
      <c r="E17" s="33">
        <v>43902</v>
      </c>
      <c r="F17" s="33">
        <v>43910</v>
      </c>
      <c r="G17" s="33">
        <v>43910</v>
      </c>
      <c r="H17" s="33">
        <v>43910</v>
      </c>
      <c r="I17" s="9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E17" sqref="E17"/>
    </sheetView>
  </sheetViews>
  <sheetFormatPr defaultRowHeight="13.5" x14ac:dyDescent="0.15"/>
  <cols>
    <col min="1" max="1" width="15.109375" style="49" bestFit="1" customWidth="1"/>
    <col min="2" max="2" width="28.77734375" style="51" customWidth="1"/>
    <col min="3" max="3" width="13.33203125" style="49" customWidth="1"/>
    <col min="4" max="4" width="11.5546875" style="53" bestFit="1" customWidth="1"/>
    <col min="5" max="6" width="9.5546875" style="48" customWidth="1"/>
    <col min="7" max="7" width="10.33203125" style="48" customWidth="1"/>
    <col min="8" max="8" width="12" style="48" customWidth="1"/>
    <col min="9" max="9" width="16.109375" style="5" customWidth="1"/>
    <col min="10" max="10" width="11.5546875" style="41" bestFit="1" customWidth="1"/>
    <col min="11" max="16384" width="8.88671875" style="41"/>
  </cols>
  <sheetData>
    <row r="1" spans="1:9" ht="25.5" x14ac:dyDescent="0.15">
      <c r="A1" s="127" t="s">
        <v>169</v>
      </c>
      <c r="B1" s="127"/>
      <c r="C1" s="127"/>
      <c r="D1" s="127"/>
      <c r="E1" s="127"/>
      <c r="F1" s="127"/>
      <c r="G1" s="127"/>
      <c r="H1" s="127"/>
      <c r="I1" s="127"/>
    </row>
    <row r="2" spans="1:9" ht="25.5" x14ac:dyDescent="0.15">
      <c r="A2" s="128" t="s">
        <v>21</v>
      </c>
      <c r="B2" s="128"/>
      <c r="C2" s="42"/>
      <c r="D2" s="47"/>
      <c r="E2" s="47"/>
      <c r="F2" s="47"/>
      <c r="G2" s="47"/>
      <c r="H2" s="47"/>
      <c r="I2" s="43" t="s">
        <v>16</v>
      </c>
    </row>
    <row r="3" spans="1:9" ht="26.25" customHeight="1" x14ac:dyDescent="0.15">
      <c r="A3" s="44" t="s">
        <v>1</v>
      </c>
      <c r="B3" s="52" t="s">
        <v>2</v>
      </c>
      <c r="C3" s="45" t="s">
        <v>11</v>
      </c>
      <c r="D3" s="46" t="s">
        <v>12</v>
      </c>
      <c r="E3" s="46" t="s">
        <v>17</v>
      </c>
      <c r="F3" s="46" t="s">
        <v>13</v>
      </c>
      <c r="G3" s="46" t="s">
        <v>14</v>
      </c>
      <c r="H3" s="46" t="s">
        <v>15</v>
      </c>
      <c r="I3" s="45" t="s">
        <v>18</v>
      </c>
    </row>
    <row r="4" spans="1:9" ht="30" customHeight="1" x14ac:dyDescent="0.15">
      <c r="A4" s="4" t="s">
        <v>157</v>
      </c>
      <c r="B4" s="61" t="s">
        <v>140</v>
      </c>
      <c r="C4" s="18" t="s">
        <v>22</v>
      </c>
      <c r="D4" s="21">
        <v>2112000</v>
      </c>
      <c r="E4" s="21"/>
      <c r="F4" s="21">
        <f>196000*2</f>
        <v>392000</v>
      </c>
      <c r="G4" s="21"/>
      <c r="H4" s="21">
        <f>SUM(E4:G4)</f>
        <v>392000</v>
      </c>
      <c r="I4" s="103" t="s">
        <v>208</v>
      </c>
    </row>
    <row r="5" spans="1:9" ht="30" customHeight="1" x14ac:dyDescent="0.15">
      <c r="A5" s="4" t="s">
        <v>157</v>
      </c>
      <c r="B5" s="61" t="s">
        <v>141</v>
      </c>
      <c r="C5" s="34" t="s">
        <v>23</v>
      </c>
      <c r="D5" s="32">
        <v>2508000</v>
      </c>
      <c r="E5" s="21"/>
      <c r="F5" s="21">
        <f>209000*2</f>
        <v>418000</v>
      </c>
      <c r="G5" s="21"/>
      <c r="H5" s="21">
        <f t="shared" ref="H5:H18" si="0">SUM(E5:G5)</f>
        <v>418000</v>
      </c>
      <c r="I5" s="103" t="s">
        <v>208</v>
      </c>
    </row>
    <row r="6" spans="1:9" ht="30" customHeight="1" x14ac:dyDescent="0.15">
      <c r="A6" s="4" t="s">
        <v>157</v>
      </c>
      <c r="B6" s="56" t="s">
        <v>145</v>
      </c>
      <c r="C6" s="34" t="s">
        <v>28</v>
      </c>
      <c r="D6" s="32">
        <v>6600000</v>
      </c>
      <c r="E6" s="21"/>
      <c r="F6" s="21">
        <f>550000*2</f>
        <v>1100000</v>
      </c>
      <c r="G6" s="21"/>
      <c r="H6" s="21">
        <f t="shared" si="0"/>
        <v>1100000</v>
      </c>
      <c r="I6" s="103" t="s">
        <v>208</v>
      </c>
    </row>
    <row r="7" spans="1:9" ht="30" customHeight="1" x14ac:dyDescent="0.15">
      <c r="A7" s="4" t="s">
        <v>157</v>
      </c>
      <c r="B7" s="54" t="s">
        <v>147</v>
      </c>
      <c r="C7" s="8" t="s">
        <v>24</v>
      </c>
      <c r="D7" s="32">
        <v>3240000</v>
      </c>
      <c r="E7" s="21"/>
      <c r="F7" s="21">
        <f>270000*2</f>
        <v>540000</v>
      </c>
      <c r="G7" s="21"/>
      <c r="H7" s="21">
        <f t="shared" si="0"/>
        <v>540000</v>
      </c>
      <c r="I7" s="103" t="s">
        <v>208</v>
      </c>
    </row>
    <row r="8" spans="1:9" ht="30" customHeight="1" x14ac:dyDescent="0.15">
      <c r="A8" s="4" t="s">
        <v>157</v>
      </c>
      <c r="B8" s="56" t="s">
        <v>165</v>
      </c>
      <c r="C8" s="8" t="s">
        <v>24</v>
      </c>
      <c r="D8" s="32">
        <v>1620000</v>
      </c>
      <c r="E8" s="21"/>
      <c r="F8" s="21">
        <f>135000*2</f>
        <v>270000</v>
      </c>
      <c r="G8" s="21"/>
      <c r="H8" s="21">
        <f t="shared" si="0"/>
        <v>270000</v>
      </c>
      <c r="I8" s="103" t="s">
        <v>208</v>
      </c>
    </row>
    <row r="9" spans="1:9" ht="30" customHeight="1" x14ac:dyDescent="0.15">
      <c r="A9" s="4" t="s">
        <v>155</v>
      </c>
      <c r="B9" s="56" t="s">
        <v>163</v>
      </c>
      <c r="C9" s="8" t="s">
        <v>164</v>
      </c>
      <c r="D9" s="32">
        <v>41210400</v>
      </c>
      <c r="E9" s="21"/>
      <c r="F9" s="21">
        <f>2756280+463840</f>
        <v>3220120</v>
      </c>
      <c r="G9" s="21"/>
      <c r="H9" s="21">
        <f t="shared" si="0"/>
        <v>3220120</v>
      </c>
      <c r="I9" s="103" t="s">
        <v>208</v>
      </c>
    </row>
    <row r="10" spans="1:9" ht="30" customHeight="1" x14ac:dyDescent="0.15">
      <c r="A10" s="4" t="s">
        <v>157</v>
      </c>
      <c r="B10" s="54" t="s">
        <v>143</v>
      </c>
      <c r="C10" s="18" t="s">
        <v>27</v>
      </c>
      <c r="D10" s="21">
        <v>2520000</v>
      </c>
      <c r="E10" s="21"/>
      <c r="F10" s="21">
        <f>210000*2</f>
        <v>420000</v>
      </c>
      <c r="G10" s="21"/>
      <c r="H10" s="21">
        <f t="shared" si="0"/>
        <v>420000</v>
      </c>
      <c r="I10" s="103" t="s">
        <v>208</v>
      </c>
    </row>
    <row r="11" spans="1:9" ht="32.25" customHeight="1" x14ac:dyDescent="0.15">
      <c r="A11" s="4" t="s">
        <v>157</v>
      </c>
      <c r="B11" s="113" t="s">
        <v>153</v>
      </c>
      <c r="C11" s="34" t="s">
        <v>149</v>
      </c>
      <c r="D11" s="32">
        <v>11391480</v>
      </c>
      <c r="E11" s="21"/>
      <c r="F11" s="21">
        <f>949290*2</f>
        <v>1898580</v>
      </c>
      <c r="G11" s="21"/>
      <c r="H11" s="21">
        <f t="shared" si="0"/>
        <v>1898580</v>
      </c>
      <c r="I11" s="103" t="s">
        <v>208</v>
      </c>
    </row>
    <row r="12" spans="1:9" ht="30" customHeight="1" x14ac:dyDescent="0.15">
      <c r="A12" s="4" t="s">
        <v>157</v>
      </c>
      <c r="B12" s="56" t="s">
        <v>154</v>
      </c>
      <c r="C12" s="34" t="s">
        <v>104</v>
      </c>
      <c r="D12" s="32">
        <v>765600</v>
      </c>
      <c r="E12" s="21"/>
      <c r="F12" s="21">
        <f>63800*3</f>
        <v>191400</v>
      </c>
      <c r="G12" s="21"/>
      <c r="H12" s="21">
        <f t="shared" si="0"/>
        <v>191400</v>
      </c>
      <c r="I12" s="103" t="s">
        <v>209</v>
      </c>
    </row>
    <row r="13" spans="1:9" ht="30" customHeight="1" x14ac:dyDescent="0.15">
      <c r="A13" s="4" t="s">
        <v>155</v>
      </c>
      <c r="B13" s="54" t="s">
        <v>137</v>
      </c>
      <c r="C13" s="18" t="s">
        <v>103</v>
      </c>
      <c r="D13" s="21">
        <v>140000000</v>
      </c>
      <c r="E13" s="21"/>
      <c r="F13" s="21"/>
      <c r="G13" s="21">
        <v>11439320</v>
      </c>
      <c r="H13" s="21">
        <f t="shared" si="0"/>
        <v>11439320</v>
      </c>
      <c r="I13" s="103" t="s">
        <v>211</v>
      </c>
    </row>
    <row r="14" spans="1:9" ht="30" customHeight="1" x14ac:dyDescent="0.15">
      <c r="A14" s="4" t="s">
        <v>156</v>
      </c>
      <c r="B14" s="54" t="s">
        <v>136</v>
      </c>
      <c r="C14" s="18" t="s">
        <v>139</v>
      </c>
      <c r="D14" s="21">
        <v>788730000</v>
      </c>
      <c r="E14" s="21"/>
      <c r="F14" s="21">
        <f>58936070+55688980</f>
        <v>114625050</v>
      </c>
      <c r="G14" s="21"/>
      <c r="H14" s="21">
        <f t="shared" si="0"/>
        <v>114625050</v>
      </c>
      <c r="I14" s="103" t="s">
        <v>210</v>
      </c>
    </row>
    <row r="15" spans="1:9" ht="30" customHeight="1" x14ac:dyDescent="0.15">
      <c r="A15" s="4" t="s">
        <v>157</v>
      </c>
      <c r="B15" s="54" t="s">
        <v>151</v>
      </c>
      <c r="C15" s="34" t="s">
        <v>152</v>
      </c>
      <c r="D15" s="32">
        <v>19888000</v>
      </c>
      <c r="E15" s="21"/>
      <c r="F15" s="21">
        <f>1320000+264000</f>
        <v>1584000</v>
      </c>
      <c r="G15" s="21"/>
      <c r="H15" s="21">
        <f t="shared" si="0"/>
        <v>1584000</v>
      </c>
      <c r="I15" s="103" t="s">
        <v>212</v>
      </c>
    </row>
    <row r="16" spans="1:9" ht="30" customHeight="1" x14ac:dyDescent="0.15">
      <c r="A16" s="4" t="s">
        <v>157</v>
      </c>
      <c r="B16" s="54" t="s">
        <v>150</v>
      </c>
      <c r="C16" s="34" t="s">
        <v>204</v>
      </c>
      <c r="D16" s="32">
        <v>2560000</v>
      </c>
      <c r="E16" s="21"/>
      <c r="F16" s="21">
        <v>170000</v>
      </c>
      <c r="G16" s="21"/>
      <c r="H16" s="21">
        <f t="shared" si="0"/>
        <v>170000</v>
      </c>
      <c r="I16" s="4" t="s">
        <v>166</v>
      </c>
    </row>
    <row r="17" spans="1:9" ht="30" customHeight="1" x14ac:dyDescent="0.15">
      <c r="A17" s="4" t="s">
        <v>172</v>
      </c>
      <c r="B17" s="102" t="s">
        <v>185</v>
      </c>
      <c r="C17" s="34" t="s">
        <v>188</v>
      </c>
      <c r="D17" s="32">
        <v>1000000</v>
      </c>
      <c r="E17" s="21"/>
      <c r="F17" s="21"/>
      <c r="G17" s="21">
        <v>1000000</v>
      </c>
      <c r="H17" s="21">
        <f t="shared" si="0"/>
        <v>1000000</v>
      </c>
      <c r="I17" s="4"/>
    </row>
    <row r="18" spans="1:9" ht="30" customHeight="1" x14ac:dyDescent="0.15">
      <c r="A18" s="4" t="s">
        <v>172</v>
      </c>
      <c r="B18" s="102" t="s">
        <v>205</v>
      </c>
      <c r="C18" s="34" t="s">
        <v>177</v>
      </c>
      <c r="D18" s="32">
        <v>6900000</v>
      </c>
      <c r="E18" s="21"/>
      <c r="F18" s="21"/>
      <c r="G18" s="21">
        <v>6900000</v>
      </c>
      <c r="H18" s="21">
        <f t="shared" si="0"/>
        <v>6900000</v>
      </c>
      <c r="I18" s="4"/>
    </row>
    <row r="19" spans="1:9" ht="30" customHeight="1" x14ac:dyDescent="0.15">
      <c r="A19" s="4" t="s">
        <v>172</v>
      </c>
      <c r="B19" s="102" t="s">
        <v>162</v>
      </c>
      <c r="C19" s="34" t="s">
        <v>182</v>
      </c>
      <c r="D19" s="32">
        <v>6500000</v>
      </c>
      <c r="E19" s="21"/>
      <c r="F19" s="21"/>
      <c r="G19" s="21">
        <v>6500000</v>
      </c>
      <c r="H19" s="21">
        <f t="shared" ref="H19" si="1">SUM(E19:G19)</f>
        <v>6500000</v>
      </c>
      <c r="I19" s="4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  <ignoredErrors>
    <ignoredError sqref="H11:H15 H4:H7 H1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G9" sqref="G9:G10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35"/>
  </cols>
  <sheetData>
    <row r="1" spans="1:6" ht="35.1" customHeight="1" x14ac:dyDescent="0.15">
      <c r="A1" s="123" t="s">
        <v>170</v>
      </c>
      <c r="B1" s="123"/>
      <c r="C1" s="123"/>
      <c r="D1" s="123"/>
      <c r="E1" s="123"/>
    </row>
    <row r="2" spans="1:6" ht="26.25" thickBot="1" x14ac:dyDescent="0.2">
      <c r="A2" s="3" t="s">
        <v>43</v>
      </c>
      <c r="B2" s="3"/>
      <c r="C2" s="59"/>
      <c r="D2" s="59"/>
      <c r="E2" s="55" t="s">
        <v>42</v>
      </c>
    </row>
    <row r="3" spans="1:6" ht="21" customHeight="1" thickTop="1" x14ac:dyDescent="0.15">
      <c r="A3" s="129" t="s">
        <v>41</v>
      </c>
      <c r="B3" s="116" t="s">
        <v>40</v>
      </c>
      <c r="C3" s="132" t="s">
        <v>203</v>
      </c>
      <c r="D3" s="133"/>
      <c r="E3" s="134"/>
    </row>
    <row r="4" spans="1:6" ht="21" customHeight="1" x14ac:dyDescent="0.15">
      <c r="A4" s="130"/>
      <c r="B4" s="114" t="s">
        <v>39</v>
      </c>
      <c r="C4" s="62">
        <v>1100000</v>
      </c>
      <c r="D4" s="114" t="s">
        <v>38</v>
      </c>
      <c r="E4" s="64">
        <v>1000000</v>
      </c>
    </row>
    <row r="5" spans="1:6" ht="21" customHeight="1" x14ac:dyDescent="0.15">
      <c r="A5" s="130"/>
      <c r="B5" s="114" t="s">
        <v>37</v>
      </c>
      <c r="C5" s="63">
        <f>E5/C4</f>
        <v>0.90909090909090906</v>
      </c>
      <c r="D5" s="114" t="s">
        <v>36</v>
      </c>
      <c r="E5" s="64">
        <v>1000000</v>
      </c>
    </row>
    <row r="6" spans="1:6" ht="21" customHeight="1" x14ac:dyDescent="0.15">
      <c r="A6" s="130"/>
      <c r="B6" s="114" t="s">
        <v>35</v>
      </c>
      <c r="C6" s="78" t="s">
        <v>186</v>
      </c>
      <c r="D6" s="114" t="s">
        <v>158</v>
      </c>
      <c r="E6" s="117" t="s">
        <v>186</v>
      </c>
      <c r="F6" s="35" t="s">
        <v>105</v>
      </c>
    </row>
    <row r="7" spans="1:6" ht="21" customHeight="1" x14ac:dyDescent="0.15">
      <c r="A7" s="130"/>
      <c r="B7" s="114" t="s">
        <v>34</v>
      </c>
      <c r="C7" s="58" t="s">
        <v>33</v>
      </c>
      <c r="D7" s="114" t="s">
        <v>160</v>
      </c>
      <c r="E7" s="117" t="s">
        <v>187</v>
      </c>
    </row>
    <row r="8" spans="1:6" ht="21" customHeight="1" x14ac:dyDescent="0.15">
      <c r="A8" s="130"/>
      <c r="B8" s="114" t="s">
        <v>32</v>
      </c>
      <c r="C8" s="58" t="s">
        <v>44</v>
      </c>
      <c r="D8" s="114" t="s">
        <v>31</v>
      </c>
      <c r="E8" s="65" t="s">
        <v>189</v>
      </c>
    </row>
    <row r="9" spans="1:6" ht="21" customHeight="1" thickBot="1" x14ac:dyDescent="0.2">
      <c r="A9" s="131"/>
      <c r="B9" s="115" t="s">
        <v>30</v>
      </c>
      <c r="C9" s="57" t="s">
        <v>29</v>
      </c>
      <c r="D9" s="115" t="s">
        <v>159</v>
      </c>
      <c r="E9" s="101" t="s">
        <v>191</v>
      </c>
    </row>
    <row r="10" spans="1:6" ht="21" customHeight="1" thickTop="1" x14ac:dyDescent="0.15">
      <c r="A10" s="129" t="s">
        <v>41</v>
      </c>
      <c r="B10" s="116" t="s">
        <v>40</v>
      </c>
      <c r="C10" s="132" t="s">
        <v>173</v>
      </c>
      <c r="D10" s="133"/>
      <c r="E10" s="134"/>
    </row>
    <row r="11" spans="1:6" ht="21" customHeight="1" x14ac:dyDescent="0.15">
      <c r="A11" s="130"/>
      <c r="B11" s="114" t="s">
        <v>39</v>
      </c>
      <c r="C11" s="62">
        <v>7409000</v>
      </c>
      <c r="D11" s="114" t="s">
        <v>38</v>
      </c>
      <c r="E11" s="64">
        <v>6900000</v>
      </c>
    </row>
    <row r="12" spans="1:6" ht="21" customHeight="1" x14ac:dyDescent="0.15">
      <c r="A12" s="130"/>
      <c r="B12" s="114" t="s">
        <v>37</v>
      </c>
      <c r="C12" s="63">
        <f>E12/C11</f>
        <v>0.93129977054933188</v>
      </c>
      <c r="D12" s="114" t="s">
        <v>36</v>
      </c>
      <c r="E12" s="64">
        <v>6900000</v>
      </c>
    </row>
    <row r="13" spans="1:6" ht="21" customHeight="1" x14ac:dyDescent="0.15">
      <c r="A13" s="130"/>
      <c r="B13" s="114" t="s">
        <v>35</v>
      </c>
      <c r="C13" s="78" t="s">
        <v>174</v>
      </c>
      <c r="D13" s="114" t="s">
        <v>158</v>
      </c>
      <c r="E13" s="117" t="s">
        <v>175</v>
      </c>
      <c r="F13" s="35" t="s">
        <v>105</v>
      </c>
    </row>
    <row r="14" spans="1:6" ht="21" customHeight="1" x14ac:dyDescent="0.15">
      <c r="A14" s="130"/>
      <c r="B14" s="114" t="s">
        <v>34</v>
      </c>
      <c r="C14" s="58" t="s">
        <v>33</v>
      </c>
      <c r="D14" s="114" t="s">
        <v>160</v>
      </c>
      <c r="E14" s="117" t="s">
        <v>176</v>
      </c>
    </row>
    <row r="15" spans="1:6" ht="21" customHeight="1" x14ac:dyDescent="0.15">
      <c r="A15" s="130"/>
      <c r="B15" s="114" t="s">
        <v>32</v>
      </c>
      <c r="C15" s="58" t="s">
        <v>44</v>
      </c>
      <c r="D15" s="114" t="s">
        <v>31</v>
      </c>
      <c r="E15" s="65" t="s">
        <v>178</v>
      </c>
    </row>
    <row r="16" spans="1:6" ht="21" customHeight="1" thickBot="1" x14ac:dyDescent="0.2">
      <c r="A16" s="131"/>
      <c r="B16" s="115" t="s">
        <v>30</v>
      </c>
      <c r="C16" s="57" t="s">
        <v>29</v>
      </c>
      <c r="D16" s="115" t="s">
        <v>159</v>
      </c>
      <c r="E16" s="101" t="s">
        <v>180</v>
      </c>
    </row>
    <row r="17" spans="1:6" ht="21" customHeight="1" thickTop="1" x14ac:dyDescent="0.15">
      <c r="A17" s="129" t="s">
        <v>41</v>
      </c>
      <c r="B17" s="116" t="s">
        <v>40</v>
      </c>
      <c r="C17" s="132" t="s">
        <v>206</v>
      </c>
      <c r="D17" s="133"/>
      <c r="E17" s="134"/>
    </row>
    <row r="18" spans="1:6" ht="21" customHeight="1" x14ac:dyDescent="0.15">
      <c r="A18" s="130"/>
      <c r="B18" s="114" t="s">
        <v>39</v>
      </c>
      <c r="C18" s="62">
        <v>6961000</v>
      </c>
      <c r="D18" s="114" t="s">
        <v>38</v>
      </c>
      <c r="E18" s="64">
        <v>6500000</v>
      </c>
    </row>
    <row r="19" spans="1:6" ht="21" customHeight="1" x14ac:dyDescent="0.15">
      <c r="A19" s="130"/>
      <c r="B19" s="114" t="s">
        <v>37</v>
      </c>
      <c r="C19" s="63">
        <f>E19/C18</f>
        <v>0.93377388306277831</v>
      </c>
      <c r="D19" s="114" t="s">
        <v>36</v>
      </c>
      <c r="E19" s="64">
        <v>6500000</v>
      </c>
    </row>
    <row r="20" spans="1:6" ht="21" customHeight="1" x14ac:dyDescent="0.15">
      <c r="A20" s="130"/>
      <c r="B20" s="114" t="s">
        <v>35</v>
      </c>
      <c r="C20" s="78" t="s">
        <v>174</v>
      </c>
      <c r="D20" s="114" t="s">
        <v>158</v>
      </c>
      <c r="E20" s="117" t="s">
        <v>181</v>
      </c>
      <c r="F20" s="35" t="s">
        <v>105</v>
      </c>
    </row>
    <row r="21" spans="1:6" ht="21" customHeight="1" x14ac:dyDescent="0.15">
      <c r="A21" s="130"/>
      <c r="B21" s="114" t="s">
        <v>34</v>
      </c>
      <c r="C21" s="58" t="s">
        <v>33</v>
      </c>
      <c r="D21" s="114" t="s">
        <v>160</v>
      </c>
      <c r="E21" s="117" t="s">
        <v>176</v>
      </c>
    </row>
    <row r="22" spans="1:6" ht="21" customHeight="1" x14ac:dyDescent="0.15">
      <c r="A22" s="130"/>
      <c r="B22" s="114" t="s">
        <v>32</v>
      </c>
      <c r="C22" s="58" t="s">
        <v>44</v>
      </c>
      <c r="D22" s="114" t="s">
        <v>31</v>
      </c>
      <c r="E22" s="65" t="s">
        <v>207</v>
      </c>
    </row>
    <row r="23" spans="1:6" ht="21" customHeight="1" thickBot="1" x14ac:dyDescent="0.2">
      <c r="A23" s="131"/>
      <c r="B23" s="115" t="s">
        <v>30</v>
      </c>
      <c r="C23" s="57" t="s">
        <v>29</v>
      </c>
      <c r="D23" s="115" t="s">
        <v>159</v>
      </c>
      <c r="E23" s="101" t="s">
        <v>184</v>
      </c>
    </row>
    <row r="24" spans="1:6" ht="14.25" thickTop="1" x14ac:dyDescent="0.15"/>
  </sheetData>
  <mergeCells count="7">
    <mergeCell ref="A1:E1"/>
    <mergeCell ref="A17:A23"/>
    <mergeCell ref="C17:E17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D13" sqref="D13"/>
    </sheetView>
  </sheetViews>
  <sheetFormatPr defaultRowHeight="13.5" x14ac:dyDescent="0.15"/>
  <cols>
    <col min="1" max="1" width="17.109375" style="1" customWidth="1"/>
    <col min="2" max="2" width="20.44140625" style="5" customWidth="1"/>
    <col min="3" max="3" width="18.33203125" style="5" customWidth="1"/>
    <col min="4" max="4" width="15.5546875" style="5" customWidth="1"/>
    <col min="5" max="6" width="15.5546875" style="1" customWidth="1"/>
    <col min="7" max="16384" width="8.88671875" style="35"/>
  </cols>
  <sheetData>
    <row r="1" spans="1:6" ht="35.1" customHeight="1" x14ac:dyDescent="0.15">
      <c r="A1" s="123" t="s">
        <v>171</v>
      </c>
      <c r="B1" s="123"/>
      <c r="C1" s="123"/>
      <c r="D1" s="123"/>
      <c r="E1" s="123"/>
      <c r="F1" s="123"/>
    </row>
    <row r="2" spans="1:6" ht="26.25" thickBot="1" x14ac:dyDescent="0.2">
      <c r="A2" s="3" t="s">
        <v>46</v>
      </c>
      <c r="B2" s="75"/>
      <c r="C2" s="74"/>
      <c r="D2" s="74"/>
      <c r="E2" s="59"/>
      <c r="F2" s="73" t="s">
        <v>60</v>
      </c>
    </row>
    <row r="3" spans="1:6" ht="25.5" customHeight="1" thickTop="1" x14ac:dyDescent="0.15">
      <c r="A3" s="70" t="s">
        <v>59</v>
      </c>
      <c r="B3" s="138" t="s">
        <v>192</v>
      </c>
      <c r="C3" s="139"/>
      <c r="D3" s="139"/>
      <c r="E3" s="139"/>
      <c r="F3" s="140"/>
    </row>
    <row r="4" spans="1:6" ht="25.5" customHeight="1" x14ac:dyDescent="0.15">
      <c r="A4" s="141" t="s">
        <v>58</v>
      </c>
      <c r="B4" s="142" t="s">
        <v>35</v>
      </c>
      <c r="C4" s="142" t="s">
        <v>161</v>
      </c>
      <c r="D4" s="67" t="s">
        <v>57</v>
      </c>
      <c r="E4" s="67" t="s">
        <v>36</v>
      </c>
      <c r="F4" s="69" t="s">
        <v>56</v>
      </c>
    </row>
    <row r="5" spans="1:6" ht="25.5" customHeight="1" x14ac:dyDescent="0.15">
      <c r="A5" s="141"/>
      <c r="B5" s="143"/>
      <c r="C5" s="144"/>
      <c r="D5" s="67" t="s">
        <v>55</v>
      </c>
      <c r="E5" s="67" t="s">
        <v>54</v>
      </c>
      <c r="F5" s="69" t="s">
        <v>53</v>
      </c>
    </row>
    <row r="6" spans="1:6" ht="39" customHeight="1" x14ac:dyDescent="0.15">
      <c r="A6" s="141"/>
      <c r="B6" s="78" t="s">
        <v>193</v>
      </c>
      <c r="C6" s="72" t="s">
        <v>194</v>
      </c>
      <c r="D6" s="62">
        <v>1100000</v>
      </c>
      <c r="E6" s="76">
        <v>1000000</v>
      </c>
      <c r="F6" s="68">
        <f>E6/D6</f>
        <v>0.90909090909090906</v>
      </c>
    </row>
    <row r="7" spans="1:6" ht="25.5" customHeight="1" x14ac:dyDescent="0.15">
      <c r="A7" s="141" t="s">
        <v>31</v>
      </c>
      <c r="B7" s="67" t="s">
        <v>52</v>
      </c>
      <c r="C7" s="100" t="s">
        <v>51</v>
      </c>
      <c r="D7" s="145" t="s">
        <v>50</v>
      </c>
      <c r="E7" s="146"/>
      <c r="F7" s="147"/>
    </row>
    <row r="8" spans="1:6" ht="25.5" customHeight="1" x14ac:dyDescent="0.15">
      <c r="A8" s="141"/>
      <c r="B8" s="71" t="s">
        <v>195</v>
      </c>
      <c r="C8" s="77" t="s">
        <v>196</v>
      </c>
      <c r="D8" s="106" t="s">
        <v>190</v>
      </c>
      <c r="E8" s="104"/>
      <c r="F8" s="105"/>
    </row>
    <row r="9" spans="1:6" ht="25.5" customHeight="1" x14ac:dyDescent="0.15">
      <c r="A9" s="99" t="s">
        <v>49</v>
      </c>
      <c r="B9" s="148" t="s">
        <v>48</v>
      </c>
      <c r="C9" s="149"/>
      <c r="D9" s="149"/>
      <c r="E9" s="149"/>
      <c r="F9" s="150"/>
    </row>
    <row r="10" spans="1:6" ht="25.5" customHeight="1" x14ac:dyDescent="0.15">
      <c r="A10" s="99" t="s">
        <v>47</v>
      </c>
      <c r="B10" s="148" t="s">
        <v>19</v>
      </c>
      <c r="C10" s="149"/>
      <c r="D10" s="149"/>
      <c r="E10" s="149"/>
      <c r="F10" s="150"/>
    </row>
    <row r="11" spans="1:6" ht="25.5" customHeight="1" thickBot="1" x14ac:dyDescent="0.2">
      <c r="A11" s="66" t="s">
        <v>45</v>
      </c>
      <c r="B11" s="135"/>
      <c r="C11" s="136"/>
      <c r="D11" s="136"/>
      <c r="E11" s="136"/>
      <c r="F11" s="137"/>
    </row>
    <row r="12" spans="1:6" ht="25.5" customHeight="1" thickTop="1" x14ac:dyDescent="0.15">
      <c r="A12" s="70" t="s">
        <v>59</v>
      </c>
      <c r="B12" s="138" t="s">
        <v>173</v>
      </c>
      <c r="C12" s="139"/>
      <c r="D12" s="139"/>
      <c r="E12" s="139"/>
      <c r="F12" s="140"/>
    </row>
    <row r="13" spans="1:6" ht="25.5" customHeight="1" x14ac:dyDescent="0.15">
      <c r="A13" s="141" t="s">
        <v>58</v>
      </c>
      <c r="B13" s="142" t="s">
        <v>35</v>
      </c>
      <c r="C13" s="142" t="s">
        <v>161</v>
      </c>
      <c r="D13" s="67" t="s">
        <v>57</v>
      </c>
      <c r="E13" s="67" t="s">
        <v>36</v>
      </c>
      <c r="F13" s="69" t="s">
        <v>56</v>
      </c>
    </row>
    <row r="14" spans="1:6" ht="25.5" customHeight="1" x14ac:dyDescent="0.15">
      <c r="A14" s="141"/>
      <c r="B14" s="143"/>
      <c r="C14" s="144"/>
      <c r="D14" s="67" t="s">
        <v>55</v>
      </c>
      <c r="E14" s="67" t="s">
        <v>54</v>
      </c>
      <c r="F14" s="69" t="s">
        <v>53</v>
      </c>
    </row>
    <row r="15" spans="1:6" ht="39" customHeight="1" x14ac:dyDescent="0.15">
      <c r="A15" s="141"/>
      <c r="B15" s="78" t="s">
        <v>197</v>
      </c>
      <c r="C15" s="72" t="s">
        <v>198</v>
      </c>
      <c r="D15" s="62">
        <v>7409000</v>
      </c>
      <c r="E15" s="76">
        <v>6900000</v>
      </c>
      <c r="F15" s="68">
        <f>E15/D15</f>
        <v>0.93129977054933188</v>
      </c>
    </row>
    <row r="16" spans="1:6" ht="25.5" customHeight="1" x14ac:dyDescent="0.15">
      <c r="A16" s="141" t="s">
        <v>31</v>
      </c>
      <c r="B16" s="67" t="s">
        <v>52</v>
      </c>
      <c r="C16" s="119" t="s">
        <v>51</v>
      </c>
      <c r="D16" s="145" t="s">
        <v>50</v>
      </c>
      <c r="E16" s="146"/>
      <c r="F16" s="147"/>
    </row>
    <row r="17" spans="1:6" ht="25.5" customHeight="1" x14ac:dyDescent="0.15">
      <c r="A17" s="141"/>
      <c r="B17" s="71" t="s">
        <v>177</v>
      </c>
      <c r="C17" s="77" t="s">
        <v>199</v>
      </c>
      <c r="D17" s="106" t="s">
        <v>179</v>
      </c>
      <c r="E17" s="104"/>
      <c r="F17" s="105"/>
    </row>
    <row r="18" spans="1:6" ht="25.5" customHeight="1" x14ac:dyDescent="0.15">
      <c r="A18" s="118" t="s">
        <v>49</v>
      </c>
      <c r="B18" s="148" t="s">
        <v>48</v>
      </c>
      <c r="C18" s="149"/>
      <c r="D18" s="149"/>
      <c r="E18" s="149"/>
      <c r="F18" s="150"/>
    </row>
    <row r="19" spans="1:6" ht="25.5" customHeight="1" x14ac:dyDescent="0.15">
      <c r="A19" s="118" t="s">
        <v>47</v>
      </c>
      <c r="B19" s="148" t="s">
        <v>19</v>
      </c>
      <c r="C19" s="149"/>
      <c r="D19" s="149"/>
      <c r="E19" s="149"/>
      <c r="F19" s="150"/>
    </row>
    <row r="20" spans="1:6" ht="25.5" customHeight="1" thickBot="1" x14ac:dyDescent="0.2">
      <c r="A20" s="66" t="s">
        <v>45</v>
      </c>
      <c r="B20" s="135"/>
      <c r="C20" s="136"/>
      <c r="D20" s="136"/>
      <c r="E20" s="136"/>
      <c r="F20" s="137"/>
    </row>
    <row r="21" spans="1:6" ht="25.5" customHeight="1" thickTop="1" x14ac:dyDescent="0.15">
      <c r="A21" s="70" t="s">
        <v>59</v>
      </c>
      <c r="B21" s="138" t="s">
        <v>200</v>
      </c>
      <c r="C21" s="139"/>
      <c r="D21" s="139"/>
      <c r="E21" s="139"/>
      <c r="F21" s="140"/>
    </row>
    <row r="22" spans="1:6" ht="25.5" customHeight="1" x14ac:dyDescent="0.15">
      <c r="A22" s="141" t="s">
        <v>58</v>
      </c>
      <c r="B22" s="142" t="s">
        <v>35</v>
      </c>
      <c r="C22" s="142" t="s">
        <v>161</v>
      </c>
      <c r="D22" s="67" t="s">
        <v>57</v>
      </c>
      <c r="E22" s="67" t="s">
        <v>36</v>
      </c>
      <c r="F22" s="69" t="s">
        <v>56</v>
      </c>
    </row>
    <row r="23" spans="1:6" ht="25.5" customHeight="1" x14ac:dyDescent="0.15">
      <c r="A23" s="141"/>
      <c r="B23" s="143"/>
      <c r="C23" s="144"/>
      <c r="D23" s="67" t="s">
        <v>55</v>
      </c>
      <c r="E23" s="67" t="s">
        <v>54</v>
      </c>
      <c r="F23" s="69" t="s">
        <v>53</v>
      </c>
    </row>
    <row r="24" spans="1:6" ht="39" customHeight="1" x14ac:dyDescent="0.15">
      <c r="A24" s="141"/>
      <c r="B24" s="78" t="s">
        <v>197</v>
      </c>
      <c r="C24" s="72" t="s">
        <v>201</v>
      </c>
      <c r="D24" s="62">
        <v>6961000</v>
      </c>
      <c r="E24" s="76">
        <v>6500000</v>
      </c>
      <c r="F24" s="68">
        <f>E24/D24</f>
        <v>0.93377388306277831</v>
      </c>
    </row>
    <row r="25" spans="1:6" ht="25.5" customHeight="1" x14ac:dyDescent="0.15">
      <c r="A25" s="141" t="s">
        <v>31</v>
      </c>
      <c r="B25" s="67" t="s">
        <v>52</v>
      </c>
      <c r="C25" s="119" t="s">
        <v>51</v>
      </c>
      <c r="D25" s="145" t="s">
        <v>50</v>
      </c>
      <c r="E25" s="146"/>
      <c r="F25" s="147"/>
    </row>
    <row r="26" spans="1:6" ht="25.5" customHeight="1" x14ac:dyDescent="0.15">
      <c r="A26" s="141"/>
      <c r="B26" s="71" t="s">
        <v>182</v>
      </c>
      <c r="C26" s="77" t="s">
        <v>202</v>
      </c>
      <c r="D26" s="106" t="s">
        <v>183</v>
      </c>
      <c r="E26" s="104"/>
      <c r="F26" s="105"/>
    </row>
    <row r="27" spans="1:6" ht="25.5" customHeight="1" x14ac:dyDescent="0.15">
      <c r="A27" s="118" t="s">
        <v>49</v>
      </c>
      <c r="B27" s="148" t="s">
        <v>48</v>
      </c>
      <c r="C27" s="149"/>
      <c r="D27" s="149"/>
      <c r="E27" s="149"/>
      <c r="F27" s="150"/>
    </row>
    <row r="28" spans="1:6" ht="25.5" customHeight="1" x14ac:dyDescent="0.15">
      <c r="A28" s="118" t="s">
        <v>47</v>
      </c>
      <c r="B28" s="148" t="s">
        <v>19</v>
      </c>
      <c r="C28" s="149"/>
      <c r="D28" s="149"/>
      <c r="E28" s="149"/>
      <c r="F28" s="150"/>
    </row>
    <row r="29" spans="1:6" ht="25.5" customHeight="1" thickBot="1" x14ac:dyDescent="0.2">
      <c r="A29" s="66" t="s">
        <v>45</v>
      </c>
      <c r="B29" s="135"/>
      <c r="C29" s="136"/>
      <c r="D29" s="136"/>
      <c r="E29" s="136"/>
      <c r="F29" s="137"/>
    </row>
    <row r="30" spans="1:6" ht="14.25" thickTop="1" x14ac:dyDescent="0.15"/>
  </sheetData>
  <mergeCells count="28">
    <mergeCell ref="A25:A26"/>
    <mergeCell ref="D25:F25"/>
    <mergeCell ref="B27:F27"/>
    <mergeCell ref="B28:F28"/>
    <mergeCell ref="B29:F29"/>
    <mergeCell ref="B18:F18"/>
    <mergeCell ref="B19:F19"/>
    <mergeCell ref="B20:F20"/>
    <mergeCell ref="B21:F21"/>
    <mergeCell ref="A22:A24"/>
    <mergeCell ref="B22:B23"/>
    <mergeCell ref="C22:C23"/>
    <mergeCell ref="B12:F12"/>
    <mergeCell ref="A13:A15"/>
    <mergeCell ref="B13:B14"/>
    <mergeCell ref="C13:C14"/>
    <mergeCell ref="A16:A17"/>
    <mergeCell ref="D16:F16"/>
    <mergeCell ref="B11:F11"/>
    <mergeCell ref="A1:F1"/>
    <mergeCell ref="B3:F3"/>
    <mergeCell ref="A4:A6"/>
    <mergeCell ref="B4:B5"/>
    <mergeCell ref="C4:C5"/>
    <mergeCell ref="A7:A8"/>
    <mergeCell ref="D7:F7"/>
    <mergeCell ref="B9:F9"/>
    <mergeCell ref="B10:F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2020-04-10T00:12:31Z</dcterms:modified>
</cp:coreProperties>
</file>