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18년\"/>
    </mc:Choice>
  </mc:AlternateContent>
  <bookViews>
    <workbookView xWindow="0" yWindow="0" windowWidth="15675" windowHeight="11910" firstSheet="1" activeTab="8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60" i="9" l="1"/>
  <c r="E47" i="8" l="1"/>
  <c r="C47" i="8"/>
  <c r="F78" i="9" l="1"/>
  <c r="E61" i="8"/>
  <c r="C61" i="8"/>
  <c r="F69" i="9" l="1"/>
  <c r="E54" i="8"/>
  <c r="C54" i="8"/>
  <c r="H19" i="6" l="1"/>
  <c r="F17" i="6" l="1"/>
  <c r="F16" i="6"/>
  <c r="F15" i="6"/>
  <c r="F14" i="6"/>
  <c r="F13" i="6"/>
  <c r="F12" i="6"/>
  <c r="F11" i="6"/>
  <c r="F10" i="6"/>
  <c r="F9" i="6"/>
  <c r="F5" i="6"/>
  <c r="F4" i="6"/>
  <c r="H29" i="6"/>
  <c r="H20" i="6"/>
  <c r="H21" i="6"/>
  <c r="H22" i="6"/>
  <c r="H23" i="6"/>
  <c r="H24" i="6"/>
  <c r="H25" i="6"/>
  <c r="H26" i="6"/>
  <c r="H27" i="6"/>
  <c r="H28" i="6"/>
  <c r="F7" i="6"/>
  <c r="F18" i="6"/>
  <c r="F8" i="6"/>
  <c r="F6" i="6"/>
  <c r="E40" i="8" l="1"/>
  <c r="C40" i="8"/>
  <c r="F51" i="9"/>
  <c r="F42" i="9"/>
  <c r="F33" i="9"/>
  <c r="E33" i="8"/>
  <c r="C33" i="8"/>
  <c r="E26" i="8"/>
  <c r="C26" i="8"/>
  <c r="F24" i="9" l="1"/>
  <c r="E19" i="8"/>
  <c r="C19" i="8"/>
  <c r="E12" i="8"/>
  <c r="H18" i="6" l="1"/>
  <c r="H14" i="6" l="1"/>
  <c r="H8" i="6"/>
  <c r="H5" i="6"/>
  <c r="C5" i="8" l="1"/>
  <c r="H17" i="6" l="1"/>
  <c r="F6" i="9" l="1"/>
  <c r="F15" i="9" l="1"/>
  <c r="C12" i="8" l="1"/>
  <c r="H12" i="6"/>
  <c r="H16" i="6" l="1"/>
  <c r="H15" i="6" l="1"/>
  <c r="H6" i="6" l="1"/>
  <c r="H13" i="6"/>
  <c r="H7" i="6"/>
  <c r="H9" i="6"/>
  <c r="H10" i="6"/>
  <c r="H11" i="6"/>
  <c r="H4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<sst xmlns="http://schemas.openxmlformats.org/spreadsheetml/2006/main" count="733" uniqueCount="290">
  <si>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</si>
  <si>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</si>
  <si>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</si>
  <si>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</si>
  <si>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</si>
  <si>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</si>
  <si>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</si>
  <si>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</si>
  <si>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</si>
  <si>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</si>
  <si>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</si>
  <si>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</si>
  <si>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</si>
  <si>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</si>
  <si>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</si>
  <si>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</si>
  <si>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</si>
  <si>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</si>
  <si>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</si>
  <si>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</si>
  <si>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</si>
  <si>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</si>
  <si>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</si>
  <si>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</si>
  <si>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</si>
  <si>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</si>
  <si>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</si>
  <si>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</si>
  <si>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</si>
  <si>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</si>
  <si>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</si>
  <si>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</si>
  <si>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</si>
  <si>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</si>
  <si>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</si>
  <si>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</si>
  <si>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</si>
  <si>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</si>
  <si>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</si>
  <si>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</si>
  <si>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</si>
  <si>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</si>
  <si>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</si>
  <si>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</si>
  <si>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</si>
  <si>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</si>
  <si>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</si>
  <si>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</si>
  <si>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</si>
  <si>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</si>
  <si>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</si>
  <si>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</si>
  <si>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</si>
  <si>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</si>
  <si>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</si>
  <si>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</si>
  <si>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</si>
  <si>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</si>
  <si>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</si>
  <si>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</si>
  <si>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</si>
  <si>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</si>
  <si>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</si>
  <si>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</si>
  <si>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</si>
  <si>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</si>
  <si>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</si>
  <si>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</si>
  <si>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</si>
  <si>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</si>
  <si>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</si>
  <si>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</si>
  <si>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</si>
  <si>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</si>
  <si>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</si>
  <si>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</si>
  <si>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</si>
  <si>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</si>
  <si>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</si>
  <si>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</si>
  <si>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</si>
  <si>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</si>
  <si>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</si>
  <si>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</si>
  <si>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</si>
  <si>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</si>
  <si>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</si>
  <si>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</si>
  <si>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</si>
  <si>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</si>
  <si>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</si>
  <si>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</si>
  <si>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</si>
  <si>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</si>
  <si>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</si>
  <si>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</si>
  <si>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</si>
  <si>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</si>
  <si>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</si>
  <si>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</si>
  <si>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</si>
  <si>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분당판교청소년수련관</t>
    <phoneticPr fontId="3" type="noConversion"/>
  </si>
  <si>
    <t>- 해당사항 없음 -</t>
    <phoneticPr fontId="3" type="noConversion"/>
  </si>
  <si>
    <t>분당판교청소년수련관</t>
    <phoneticPr fontId="3" type="noConversion"/>
  </si>
  <si>
    <t>분당판교청소년수련관</t>
  </si>
  <si>
    <t>분당판교청소년수련관</t>
    <phoneticPr fontId="3" type="noConversion"/>
  </si>
  <si>
    <t>사회복지법인 특수미래재단</t>
    <phoneticPr fontId="3" type="noConversion"/>
  </si>
  <si>
    <t>혁산정보시스템</t>
    <phoneticPr fontId="3" type="noConversion"/>
  </si>
  <si>
    <t>2018년도 복합기 유지관리 계약</t>
    <phoneticPr fontId="3" type="noConversion"/>
  </si>
  <si>
    <t>㈜서울구경</t>
    <phoneticPr fontId="3" type="noConversion"/>
  </si>
  <si>
    <t>2018년 청소년방과후아카데미 등·하원 지원업체 위/수탁 계약</t>
    <phoneticPr fontId="3" type="noConversion"/>
  </si>
  <si>
    <t>2018년 소방시설 위탁관리 계약</t>
    <phoneticPr fontId="3" type="noConversion"/>
  </si>
  <si>
    <t>성남소방전기㈜</t>
    <phoneticPr fontId="3" type="noConversion"/>
  </si>
  <si>
    <t>수영장 승강기 유지보수</t>
    <phoneticPr fontId="3" type="noConversion"/>
  </si>
  <si>
    <t>티센크루프 엘리베이터코리아㈜</t>
    <phoneticPr fontId="3" type="noConversion"/>
  </si>
  <si>
    <t>수련관 승강기 유지보수</t>
    <phoneticPr fontId="3" type="noConversion"/>
  </si>
  <si>
    <t>오티스엘리베이터</t>
    <phoneticPr fontId="3" type="noConversion"/>
  </si>
  <si>
    <t>분당판교청소년수련관</t>
    <phoneticPr fontId="3" type="noConversion"/>
  </si>
  <si>
    <t>2018년 청소년방과후아카데미 등·하원 지원업체 위/수탁 계약</t>
    <phoneticPr fontId="3" type="noConversion"/>
  </si>
  <si>
    <t>신도종합서비스</t>
    <phoneticPr fontId="3" type="noConversion"/>
  </si>
  <si>
    <t>㈜사회적기업 청정마을</t>
    <phoneticPr fontId="3" type="noConversion"/>
  </si>
  <si>
    <t>2018년 수련관 승강기 유지보수</t>
    <phoneticPr fontId="3" type="noConversion"/>
  </si>
  <si>
    <t>2018년 수영장 승강기 유지보수</t>
    <phoneticPr fontId="3" type="noConversion"/>
  </si>
  <si>
    <t>2018년 무인경비시스템 위탁관리</t>
    <phoneticPr fontId="3" type="noConversion"/>
  </si>
  <si>
    <t>㈜에스원 성남</t>
    <phoneticPr fontId="3" type="noConversion"/>
  </si>
  <si>
    <t>수의 1인견적</t>
    <phoneticPr fontId="3" type="noConversion"/>
  </si>
  <si>
    <t>일반</t>
    <phoneticPr fontId="3" type="noConversion"/>
  </si>
  <si>
    <t>소액수의</t>
    <phoneticPr fontId="3" type="noConversion"/>
  </si>
  <si>
    <t>2018년도 회원관리시스템 유지관리</t>
    <phoneticPr fontId="3" type="noConversion"/>
  </si>
  <si>
    <t>2018년 시설관리용역</t>
    <phoneticPr fontId="3" type="noConversion"/>
  </si>
  <si>
    <t>2018년 시설관리용역</t>
    <phoneticPr fontId="3" type="noConversion"/>
  </si>
  <si>
    <t>정수기, 비데, 공기청정기 위탁관리비</t>
    <phoneticPr fontId="3" type="noConversion"/>
  </si>
  <si>
    <t>웅진코웨이㈜</t>
    <phoneticPr fontId="3" type="noConversion"/>
  </si>
  <si>
    <t>정수기, 비데 위탁관리비</t>
    <phoneticPr fontId="3" type="noConversion"/>
  </si>
  <si>
    <t>코웨이㈜</t>
    <phoneticPr fontId="3" type="noConversion"/>
  </si>
  <si>
    <t>계약율(%)</t>
  </si>
  <si>
    <t>안마의자 임차비 지급</t>
    <phoneticPr fontId="3" type="noConversion"/>
  </si>
  <si>
    <t>㈜휴앤미디어</t>
    <phoneticPr fontId="3" type="noConversion"/>
  </si>
  <si>
    <t>2018년 방역소독</t>
    <phoneticPr fontId="3" type="noConversion"/>
  </si>
  <si>
    <t>지방자치를 당사자로 하는 계약에 관한 법률 시행령 제25조1항에 의한 수의계약</t>
    <phoneticPr fontId="3" type="noConversion"/>
  </si>
  <si>
    <t>2018년도 회원관리시스템 유지관리 계약</t>
    <phoneticPr fontId="3" type="noConversion"/>
  </si>
  <si>
    <t>혁산정보시스템</t>
    <phoneticPr fontId="3" type="noConversion"/>
  </si>
  <si>
    <t>2018년 셔틀버스 임차용역비</t>
    <phoneticPr fontId="3" type="noConversion"/>
  </si>
  <si>
    <t>일류투어㈜</t>
  </si>
  <si>
    <t>일류투어㈜</t>
    <phoneticPr fontId="3" type="noConversion"/>
  </si>
  <si>
    <t>2018년 셔틀버스 임차용역비</t>
    <phoneticPr fontId="3" type="noConversion"/>
  </si>
  <si>
    <t>2018년 복합기 유지관리(방과후)</t>
    <phoneticPr fontId="3" type="noConversion"/>
  </si>
  <si>
    <t>2018년 청소년방과후아카데미 급식업체 단기계약</t>
  </si>
  <si>
    <t>판교도서관 구내식당</t>
    <phoneticPr fontId="3" type="noConversion"/>
  </si>
  <si>
    <t>2018년 청소년방과후아카데미 급식업체 단기계약</t>
    <phoneticPr fontId="3" type="noConversion"/>
  </si>
  <si>
    <t>판교도서관 구내식당</t>
    <phoneticPr fontId="3" type="noConversion"/>
  </si>
  <si>
    <t>2018년도 복합기 유지관리 계약(방과후)</t>
    <phoneticPr fontId="3" type="noConversion"/>
  </si>
  <si>
    <t>㈜사회적기업 청정마을</t>
    <phoneticPr fontId="3" type="noConversion"/>
  </si>
  <si>
    <t>공기청정기 위탁관리비</t>
    <phoneticPr fontId="3" type="noConversion"/>
  </si>
  <si>
    <t>LG전자</t>
    <phoneticPr fontId="3" type="noConversion"/>
  </si>
  <si>
    <t>수의</t>
  </si>
  <si>
    <t>백승찬</t>
    <phoneticPr fontId="3" type="noConversion"/>
  </si>
  <si>
    <t>031-729-9653</t>
    <phoneticPr fontId="3" type="noConversion"/>
  </si>
  <si>
    <t>건축</t>
  </si>
  <si>
    <t>수의총액</t>
  </si>
  <si>
    <t>수의계약</t>
    <phoneticPr fontId="3" type="noConversion"/>
  </si>
  <si>
    <t>분당판교청소년수련관 방역소독</t>
    <phoneticPr fontId="3" type="noConversion"/>
  </si>
  <si>
    <t>LG전자</t>
    <phoneticPr fontId="3" type="noConversion"/>
  </si>
  <si>
    <t>공기청정기 위탁관리비</t>
    <phoneticPr fontId="3" type="noConversion"/>
  </si>
  <si>
    <t>2018년 청소년어울림마당 행사물품 임차 용역</t>
    <phoneticPr fontId="3" type="noConversion"/>
  </si>
  <si>
    <t>조경시설 유지관리</t>
    <phoneticPr fontId="3" type="noConversion"/>
  </si>
  <si>
    <t>㈜엔이피</t>
    <phoneticPr fontId="3" type="noConversion"/>
  </si>
  <si>
    <t>㈜마케팅스토리</t>
    <phoneticPr fontId="3" type="noConversion"/>
  </si>
  <si>
    <t>태양광 발전설비 현황판 제작</t>
  </si>
  <si>
    <t>태양광 발전설비 현황판 제작</t>
    <phoneticPr fontId="3" type="noConversion"/>
  </si>
  <si>
    <t>2018.10.26</t>
    <phoneticPr fontId="3" type="noConversion"/>
  </si>
  <si>
    <t>㈜삼광산전</t>
  </si>
  <si>
    <t>2018.10.08</t>
    <phoneticPr fontId="3" type="noConversion"/>
  </si>
  <si>
    <t>2018.10.08</t>
    <phoneticPr fontId="3" type="noConversion"/>
  </si>
  <si>
    <t>2018.10.10 ~ 10.26</t>
    <phoneticPr fontId="3" type="noConversion"/>
  </si>
  <si>
    <t>㈜삼광산전</t>
    <phoneticPr fontId="3" type="noConversion"/>
  </si>
  <si>
    <t>㈜삼광산전</t>
    <phoneticPr fontId="3" type="noConversion"/>
  </si>
  <si>
    <t>경기도 고양시 일산동구 일산로 142</t>
    <phoneticPr fontId="3" type="noConversion"/>
  </si>
  <si>
    <t>은종환</t>
    <phoneticPr fontId="3" type="noConversion"/>
  </si>
  <si>
    <t>수련관 및 수영장 건물외벽  청소</t>
    <phoneticPr fontId="3" type="noConversion"/>
  </si>
  <si>
    <t>㈜문일종합관리</t>
    <phoneticPr fontId="3" type="noConversion"/>
  </si>
  <si>
    <t>청소년 재능나눔 청소년 '자유시장'</t>
    <phoneticPr fontId="3" type="noConversion"/>
  </si>
  <si>
    <t>판교25통 힐링로드 축제 홍보물 및 현수막 제작</t>
  </si>
  <si>
    <t>판교25통 힐링로드 축제 홍보물 및 현수막 제작</t>
    <phoneticPr fontId="3" type="noConversion"/>
  </si>
  <si>
    <t>2018.10.10</t>
    <phoneticPr fontId="3" type="noConversion"/>
  </si>
  <si>
    <t>2018. 10. 10 ~ 10. 13</t>
    <phoneticPr fontId="3" type="noConversion"/>
  </si>
  <si>
    <t>조아트</t>
    <phoneticPr fontId="3" type="noConversion"/>
  </si>
  <si>
    <t>정회일</t>
    <phoneticPr fontId="3" type="noConversion"/>
  </si>
  <si>
    <t>판교25통 힐링로드 축제 홍보물 및 현수막 제작</t>
    <phoneticPr fontId="3" type="noConversion"/>
  </si>
  <si>
    <t>2018.10.10</t>
    <phoneticPr fontId="3" type="noConversion"/>
  </si>
  <si>
    <t>2018.10.10 ~ 10.13</t>
    <phoneticPr fontId="3" type="noConversion"/>
  </si>
  <si>
    <t>2018.10.13</t>
    <phoneticPr fontId="3" type="noConversion"/>
  </si>
  <si>
    <t>조아트</t>
    <phoneticPr fontId="3" type="noConversion"/>
  </si>
  <si>
    <t>지방자치를 당사자로 하는 계약에 관한 법률 시행령 제25조1항에 의한 수의계약</t>
    <phoneticPr fontId="3" type="noConversion"/>
  </si>
  <si>
    <t>경기도 성남시 수정구 수정로 251번길 7</t>
    <phoneticPr fontId="3" type="noConversion"/>
  </si>
  <si>
    <t>경기도 성남시 수정구 수정로 251번길 7</t>
    <phoneticPr fontId="3" type="noConversion"/>
  </si>
  <si>
    <t>조아트</t>
    <phoneticPr fontId="3" type="noConversion"/>
  </si>
  <si>
    <t>판교25통 힐링로드 축제 행사물품 임차계약</t>
    <phoneticPr fontId="3" type="noConversion"/>
  </si>
  <si>
    <t>2018.10.11</t>
    <phoneticPr fontId="3" type="noConversion"/>
  </si>
  <si>
    <t>2018.10.11 ~ 10.13</t>
    <phoneticPr fontId="3" type="noConversion"/>
  </si>
  <si>
    <t>㈜마케팅스토리</t>
    <phoneticPr fontId="3" type="noConversion"/>
  </si>
  <si>
    <t>경기도 성남시 분당구 벌말로49번길 14</t>
    <phoneticPr fontId="3" type="noConversion"/>
  </si>
  <si>
    <t>판교25통 힐링로드 축제 행사물품 임차계약</t>
    <phoneticPr fontId="3" type="noConversion"/>
  </si>
  <si>
    <t>2018.10.11</t>
    <phoneticPr fontId="3" type="noConversion"/>
  </si>
  <si>
    <t>㈜마케팅스토리</t>
    <phoneticPr fontId="3" type="noConversion"/>
  </si>
  <si>
    <t>강석훈</t>
    <phoneticPr fontId="3" type="noConversion"/>
  </si>
  <si>
    <t>경기도 성남시 분당구 벌말로49번길 14</t>
    <phoneticPr fontId="3" type="noConversion"/>
  </si>
  <si>
    <t>판교25통 힐링로드 축제행사물품 임차계약</t>
    <phoneticPr fontId="3" type="noConversion"/>
  </si>
  <si>
    <t>슈퍼스타 워너비 10월 공연 무대장비 임차</t>
  </si>
  <si>
    <t>버리지마켓 축제 행사용품 임차</t>
  </si>
  <si>
    <t>2018.10.12</t>
    <phoneticPr fontId="3" type="noConversion"/>
  </si>
  <si>
    <t>2018.10.12 ~ 10.13</t>
    <phoneticPr fontId="3" type="noConversion"/>
  </si>
  <si>
    <t>열교환기 세관 작업</t>
    <phoneticPr fontId="3" type="noConversion"/>
  </si>
  <si>
    <t>㈜태경이엔씨</t>
    <phoneticPr fontId="3" type="noConversion"/>
  </si>
  <si>
    <t>슈퍼스타 워너비 10월 공연 무대장비 임차</t>
    <phoneticPr fontId="3" type="noConversion"/>
  </si>
  <si>
    <t>슈퍼스타 워너비 10월 공연 무대장비 임차</t>
    <phoneticPr fontId="3" type="noConversion"/>
  </si>
  <si>
    <t>버리지마켓 축제 행사용품 임차</t>
    <phoneticPr fontId="3" type="noConversion"/>
  </si>
  <si>
    <t>버리지마켓 축제 행사용품 임차</t>
    <phoneticPr fontId="3" type="noConversion"/>
  </si>
  <si>
    <t>2018.10.12</t>
    <phoneticPr fontId="3" type="noConversion"/>
  </si>
  <si>
    <t>2018.10.18</t>
    <phoneticPr fontId="3" type="noConversion"/>
  </si>
  <si>
    <t>2018.10.20 ~ 10.26</t>
    <phoneticPr fontId="3" type="noConversion"/>
  </si>
  <si>
    <t>2018.10.26</t>
    <phoneticPr fontId="3" type="noConversion"/>
  </si>
  <si>
    <t>㈜태경이엔씨</t>
    <phoneticPr fontId="3" type="noConversion"/>
  </si>
  <si>
    <t>경기도 성남시 분당구 판교로 770</t>
    <phoneticPr fontId="3" type="noConversion"/>
  </si>
  <si>
    <t>열교환기 세관 작업</t>
    <phoneticPr fontId="3" type="noConversion"/>
  </si>
  <si>
    <t>2018.10.18</t>
    <phoneticPr fontId="3" type="noConversion"/>
  </si>
  <si>
    <t>2018.10.20 ~ 10.26</t>
    <phoneticPr fontId="3" type="noConversion"/>
  </si>
  <si>
    <t>㈜태경이엔씨</t>
    <phoneticPr fontId="3" type="noConversion"/>
  </si>
  <si>
    <t>한은희</t>
    <phoneticPr fontId="3" type="noConversion"/>
  </si>
  <si>
    <t>경기도 성남시 분당구 판교로 770</t>
    <phoneticPr fontId="3" type="noConversion"/>
  </si>
  <si>
    <t>학교단위 목공 10월 목재 구입</t>
  </si>
  <si>
    <t>창호합판</t>
    <phoneticPr fontId="3" type="noConversion"/>
  </si>
  <si>
    <t>2018.10.29</t>
    <phoneticPr fontId="3" type="noConversion"/>
  </si>
  <si>
    <t>2018.11.03</t>
    <phoneticPr fontId="3" type="noConversion"/>
  </si>
  <si>
    <t>엠15</t>
    <phoneticPr fontId="3" type="noConversion"/>
  </si>
  <si>
    <t>경기도 성남시 수정구 성남대로 1480번길 21-5</t>
    <phoneticPr fontId="3" type="noConversion"/>
  </si>
  <si>
    <t>정글속프로젝트 교구재 구입</t>
    <phoneticPr fontId="3" type="noConversion"/>
  </si>
  <si>
    <t>2018.10.29 ~ 11.03</t>
    <phoneticPr fontId="3" type="noConversion"/>
  </si>
  <si>
    <t>엠15</t>
    <phoneticPr fontId="3" type="noConversion"/>
  </si>
  <si>
    <t>이기준</t>
    <phoneticPr fontId="3" type="noConversion"/>
  </si>
  <si>
    <t>강의실 환경개선 공사</t>
    <phoneticPr fontId="3" type="noConversion"/>
  </si>
  <si>
    <t>분당판교청소년수련관</t>
    <phoneticPr fontId="3" type="noConversion"/>
  </si>
  <si>
    <t xml:space="preserve">CCTV 카메라 설치 및 교체 </t>
    <phoneticPr fontId="3" type="noConversion"/>
  </si>
  <si>
    <t>기타</t>
  </si>
  <si>
    <t>분당판교청소년수련관</t>
    <phoneticPr fontId="3" type="noConversion"/>
  </si>
  <si>
    <t>이선호</t>
    <phoneticPr fontId="3" type="noConversion"/>
  </si>
  <si>
    <t>이종섭</t>
    <phoneticPr fontId="3" type="noConversion"/>
  </si>
  <si>
    <t>031-729-9611</t>
    <phoneticPr fontId="3" type="noConversion"/>
  </si>
  <si>
    <t>031-729-9614</t>
    <phoneticPr fontId="3" type="noConversion"/>
  </si>
  <si>
    <t>이성희</t>
    <phoneticPr fontId="3" type="noConversion"/>
  </si>
  <si>
    <t>031-729-9655</t>
    <phoneticPr fontId="3" type="noConversion"/>
  </si>
  <si>
    <t>공연장 무대시설 보수</t>
    <phoneticPr fontId="3" type="noConversion"/>
  </si>
  <si>
    <t>이기관</t>
    <phoneticPr fontId="3" type="noConversion"/>
  </si>
  <si>
    <t>031-729-9634</t>
    <phoneticPr fontId="3" type="noConversion"/>
  </si>
  <si>
    <t xml:space="preserve">2018 하반기 시설물 정기점검 </t>
    <phoneticPr fontId="3" type="noConversion"/>
  </si>
  <si>
    <t>분당판교청소년수련관</t>
    <phoneticPr fontId="3" type="noConversion"/>
  </si>
  <si>
    <t>이선호</t>
    <phoneticPr fontId="3" type="noConversion"/>
  </si>
  <si>
    <t>분당판교청소년수련관</t>
    <phoneticPr fontId="3" type="noConversion"/>
  </si>
  <si>
    <t>031-729-9653</t>
    <phoneticPr fontId="3" type="noConversion"/>
  </si>
  <si>
    <t>PAN靑예술무대 공연비 지급</t>
    <phoneticPr fontId="3" type="noConversion"/>
  </si>
  <si>
    <t>공공청소년수련시설프로그램
(친구와 함께하는 사과따기체험)</t>
    <phoneticPr fontId="3" type="noConversion"/>
  </si>
  <si>
    <t>정글속프로젝트 운영물품(재료)구입</t>
    <phoneticPr fontId="3" type="noConversion"/>
  </si>
  <si>
    <t xml:space="preserve">정글속프로젝트 영상제작 계약 체결   </t>
    <phoneticPr fontId="3" type="noConversion"/>
  </si>
  <si>
    <t>분당판교청소년수련관</t>
    <phoneticPr fontId="3" type="noConversion"/>
  </si>
  <si>
    <t>이성희</t>
    <phoneticPr fontId="3" type="noConversion"/>
  </si>
  <si>
    <t>031-729-9655</t>
    <phoneticPr fontId="3" type="noConversion"/>
  </si>
  <si>
    <t>판교공원 생태지도 제작</t>
    <phoneticPr fontId="3" type="noConversion"/>
  </si>
  <si>
    <t>권</t>
    <phoneticPr fontId="3" type="noConversion"/>
  </si>
  <si>
    <t>손성숙</t>
    <phoneticPr fontId="3" type="noConversion"/>
  </si>
  <si>
    <t>031-729-9631</t>
    <phoneticPr fontId="3" type="noConversion"/>
  </si>
  <si>
    <t>생태프로그램 홍보집 제작</t>
    <phoneticPr fontId="3" type="noConversion"/>
  </si>
  <si>
    <t>수련관 속 지역녹아내리기 운영물품</t>
    <phoneticPr fontId="3" type="noConversion"/>
  </si>
  <si>
    <t>정글속프로젝트 운영물품(재료) 구입</t>
    <phoneticPr fontId="3" type="noConversion"/>
  </si>
  <si>
    <t>청년교육 사회적협동조합 씨드콥</t>
    <phoneticPr fontId="3" type="noConversion"/>
  </si>
  <si>
    <t>이승환</t>
    <phoneticPr fontId="3" type="noConversion"/>
  </si>
  <si>
    <t>서울시 강남구 개포로 508</t>
    <phoneticPr fontId="3" type="noConversion"/>
  </si>
  <si>
    <t>서울시 강남구 개포로 508</t>
    <phoneticPr fontId="3" type="noConversion"/>
  </si>
  <si>
    <t>정글속프로젝트 교구재 구입</t>
    <phoneticPr fontId="3" type="noConversion"/>
  </si>
  <si>
    <t>정글속프로젝트 운영물품(재료) 구입</t>
    <phoneticPr fontId="3" type="noConversion"/>
  </si>
  <si>
    <t>청년교육 사회적협동조합 씨드콥</t>
    <phoneticPr fontId="3" type="noConversion"/>
  </si>
  <si>
    <t>2018.10.25</t>
    <phoneticPr fontId="3" type="noConversion"/>
  </si>
  <si>
    <t>2018.10.28 ~ 10.31</t>
    <phoneticPr fontId="3" type="noConversion"/>
  </si>
  <si>
    <t>2018.10.31</t>
    <phoneticPr fontId="3" type="noConversion"/>
  </si>
  <si>
    <t>대한실업</t>
    <phoneticPr fontId="3" type="noConversion"/>
  </si>
  <si>
    <t>저수조 탱크 누수 정비 작업</t>
    <phoneticPr fontId="3" type="noConversion"/>
  </si>
  <si>
    <t>저수조 탱크 누수 정비 작업</t>
    <phoneticPr fontId="3" type="noConversion"/>
  </si>
  <si>
    <t>대한실업</t>
    <phoneticPr fontId="3" type="noConversion"/>
  </si>
  <si>
    <t>서울시 중랑구 겸재로30번길 69</t>
  </si>
  <si>
    <t>서울시 중랑구 겸재로30번길 69</t>
    <phoneticPr fontId="3" type="noConversion"/>
  </si>
  <si>
    <t>이충관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</si>
</sst>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%"/>
  </numFmts>
  <fonts count="3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9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9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0" fontId="1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6" fillId="2" borderId="8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left"/>
    </xf>
    <xf numFmtId="0" fontId="20" fillId="0" borderId="2" xfId="0" applyFont="1" applyBorder="1" applyAlignment="1" applyProtection="1">
      <alignment horizontal="center" vertical="center" shrinkToFit="1"/>
    </xf>
    <xf numFmtId="0" fontId="21" fillId="0" borderId="2" xfId="0" applyFont="1" applyBorder="1" applyAlignment="1" applyProtection="1">
      <alignment horizontal="center" vertical="center" shrinkToFit="1"/>
    </xf>
    <xf numFmtId="4" fontId="20" fillId="0" borderId="2" xfId="0" applyNumberFormat="1" applyFont="1" applyFill="1" applyBorder="1" applyAlignment="1" applyProtection="1">
      <alignment horizontal="center" vertical="center" shrinkToFit="1"/>
    </xf>
    <xf numFmtId="0" fontId="20" fillId="0" borderId="2" xfId="0" applyNumberFormat="1" applyFont="1" applyFill="1" applyBorder="1" applyAlignment="1" applyProtection="1">
      <alignment horizontal="center" vertical="center" wrapText="1" shrinkToFit="1"/>
    </xf>
    <xf numFmtId="180" fontId="20" fillId="0" borderId="2" xfId="0" applyNumberFormat="1" applyFont="1" applyFill="1" applyBorder="1" applyAlignment="1" applyProtection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0" fillId="0" borderId="2" xfId="0" quotePrefix="1" applyNumberFormat="1" applyFont="1" applyFill="1" applyBorder="1" applyAlignment="1" applyProtection="1">
      <alignment horizontal="center" vertical="center" shrinkToFit="1"/>
    </xf>
    <xf numFmtId="0" fontId="12" fillId="0" borderId="1" xfId="0" applyNumberFormat="1" applyFont="1" applyFill="1" applyBorder="1" applyAlignment="1" applyProtection="1">
      <alignment horizontal="right" vertical="center"/>
    </xf>
    <xf numFmtId="41" fontId="2" fillId="0" borderId="2" xfId="6" applyFont="1" applyFill="1" applyBorder="1" applyAlignment="1">
      <alignment horizontal="center" vertical="center" shrinkToFit="1"/>
    </xf>
    <xf numFmtId="179" fontId="11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2" fillId="0" borderId="2" xfId="1" applyNumberFormat="1" applyFont="1" applyFill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 wrapText="1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1" fontId="11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10" fillId="0" borderId="2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15" fillId="0" borderId="0" xfId="0" applyFont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left" vertical="center" shrinkToFit="1"/>
    </xf>
    <xf numFmtId="41" fontId="26" fillId="0" borderId="2" xfId="1" applyFont="1" applyFill="1" applyBorder="1" applyAlignment="1">
      <alignment horizontal="right" vertical="center"/>
    </xf>
    <xf numFmtId="41" fontId="26" fillId="0" borderId="2" xfId="1" applyFont="1" applyFill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/>
    </xf>
    <xf numFmtId="14" fontId="26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178" fontId="26" fillId="0" borderId="2" xfId="0" applyNumberFormat="1" applyFont="1" applyBorder="1" applyAlignment="1">
      <alignment horizontal="center" vertical="center" shrinkToFit="1"/>
    </xf>
    <xf numFmtId="178" fontId="26" fillId="0" borderId="2" xfId="0" applyNumberFormat="1" applyFont="1" applyFill="1" applyBorder="1" applyAlignment="1">
      <alignment horizontal="center" vertical="center" wrapText="1" shrinkToFit="1"/>
    </xf>
    <xf numFmtId="178" fontId="26" fillId="0" borderId="2" xfId="0" applyNumberFormat="1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shrinkToFit="1"/>
    </xf>
    <xf numFmtId="3" fontId="17" fillId="0" borderId="15" xfId="0" applyNumberFormat="1" applyFont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3" fontId="14" fillId="0" borderId="25" xfId="0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shrinkToFit="1"/>
    </xf>
    <xf numFmtId="0" fontId="0" fillId="0" borderId="0" xfId="0"/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9" fillId="3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41" fontId="2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28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right" vertical="center"/>
    </xf>
    <xf numFmtId="0" fontId="26" fillId="2" borderId="2" xfId="0" applyNumberFormat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/>
    </xf>
    <xf numFmtId="41" fontId="26" fillId="2" borderId="2" xfId="1" applyFont="1" applyFill="1" applyBorder="1" applyAlignment="1" applyProtection="1">
      <alignment horizontal="center" vertical="center"/>
    </xf>
    <xf numFmtId="41" fontId="30" fillId="0" borderId="1" xfId="1" applyFont="1" applyFill="1" applyBorder="1" applyAlignment="1" applyProtection="1">
      <alignment horizontal="center" vertical="center"/>
    </xf>
    <xf numFmtId="41" fontId="11" fillId="0" borderId="0" xfId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41" fontId="2" fillId="0" borderId="2" xfId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 wrapText="1"/>
    </xf>
    <xf numFmtId="14" fontId="17" fillId="0" borderId="26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11" fillId="0" borderId="2" xfId="0" applyNumberFormat="1" applyFont="1" applyFill="1" applyBorder="1" applyAlignment="1" applyProtection="1">
      <alignment vertical="center"/>
    </xf>
    <xf numFmtId="41" fontId="11" fillId="0" borderId="2" xfId="1" applyFont="1" applyFill="1" applyBorder="1" applyAlignment="1" applyProtection="1">
      <alignment vertical="center"/>
    </xf>
    <xf numFmtId="41" fontId="2" fillId="0" borderId="2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left"/>
    </xf>
    <xf numFmtId="178" fontId="11" fillId="0" borderId="2" xfId="0" quotePrefix="1" applyNumberFormat="1" applyFont="1" applyFill="1" applyBorder="1" applyAlignment="1">
      <alignment horizontal="left" vertical="center" shrinkToFit="1"/>
    </xf>
    <xf numFmtId="178" fontId="11" fillId="0" borderId="2" xfId="0" applyNumberFormat="1" applyFont="1" applyFill="1" applyBorder="1" applyAlignment="1">
      <alignment horizontal="left" vertical="center" wrapText="1" shrinkToFit="1"/>
    </xf>
    <xf numFmtId="49" fontId="11" fillId="2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Border="1" applyAlignment="1">
      <alignment horizontal="center" vertical="center" wrapText="1" shrinkToFit="1"/>
    </xf>
    <xf numFmtId="41" fontId="26" fillId="0" borderId="2" xfId="1" applyFont="1" applyBorder="1" applyAlignment="1">
      <alignment horizontal="center" vertical="center"/>
    </xf>
    <xf numFmtId="41" fontId="11" fillId="0" borderId="2" xfId="1" quotePrefix="1" applyFont="1" applyBorder="1" applyAlignment="1">
      <alignment horizontal="center" vertical="center"/>
    </xf>
    <xf numFmtId="41" fontId="11" fillId="0" borderId="0" xfId="1" applyFont="1" applyFill="1" applyBorder="1" applyAlignment="1" applyProtection="1">
      <alignment horizontal="center"/>
    </xf>
    <xf numFmtId="178" fontId="11" fillId="0" borderId="2" xfId="0" applyNumberFormat="1" applyFont="1" applyFill="1" applyBorder="1" applyAlignment="1">
      <alignment horizontal="left" vertical="center" shrinkToFit="1"/>
    </xf>
    <xf numFmtId="178" fontId="11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4" fillId="0" borderId="2" xfId="0" quotePrefix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8" fontId="2" fillId="0" borderId="2" xfId="4" applyNumberFormat="1" applyFont="1" applyBorder="1">
      <alignment vertical="center"/>
    </xf>
    <xf numFmtId="38" fontId="2" fillId="0" borderId="2" xfId="4" applyNumberFormat="1" applyFont="1" applyBorder="1" applyAlignment="1">
      <alignment horizontal="right" vertical="center"/>
    </xf>
    <xf numFmtId="0" fontId="13" fillId="2" borderId="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4" fontId="2" fillId="0" borderId="2" xfId="0" applyNumberFormat="1" applyFont="1" applyFill="1" applyBorder="1" applyAlignment="1" applyProtection="1">
      <alignment horizontal="center" vertical="center"/>
    </xf>
    <xf numFmtId="14" fontId="2" fillId="0" borderId="2" xfId="1" applyNumberFormat="1" applyFont="1" applyFill="1" applyBorder="1" applyAlignment="1" applyProtection="1">
      <alignment horizontal="center" vertical="center"/>
    </xf>
    <xf numFmtId="178" fontId="11" fillId="0" borderId="2" xfId="0" quotePrefix="1" applyNumberFormat="1" applyFont="1" applyFill="1" applyBorder="1" applyAlignment="1">
      <alignment horizontal="center" vertical="center" wrapText="1" shrinkToFit="1"/>
    </xf>
    <xf numFmtId="14" fontId="11" fillId="0" borderId="2" xfId="0" applyNumberFormat="1" applyFont="1" applyFill="1" applyBorder="1" applyAlignment="1">
      <alignment horizontal="center" vertical="center"/>
    </xf>
    <xf numFmtId="41" fontId="10" fillId="0" borderId="2" xfId="1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4" fontId="31" fillId="0" borderId="2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/>
    </xf>
    <xf numFmtId="0" fontId="17" fillId="0" borderId="11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7" fillId="0" borderId="17" xfId="0" applyFont="1" applyBorder="1" applyAlignment="1">
      <alignment horizontal="left" vertical="center" shrinkToFi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justify" vertical="center" wrapText="1"/>
    </xf>
    <xf numFmtId="0" fontId="14" fillId="0" borderId="27" xfId="0" applyFont="1" applyBorder="1" applyAlignment="1">
      <alignment horizontal="justify" vertical="center" wrapText="1"/>
    </xf>
    <xf numFmtId="0" fontId="14" fillId="0" borderId="28" xfId="0" applyFont="1" applyBorder="1" applyAlignment="1">
      <alignment horizontal="justify" vertical="center" wrapText="1"/>
    </xf>
    <xf numFmtId="0" fontId="14" fillId="0" borderId="30" xfId="0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14" fillId="0" borderId="11" xfId="0" applyFont="1" applyBorder="1" applyAlignment="1">
      <alignment horizontal="justify" vertical="center" wrapText="1"/>
    </xf>
    <xf numFmtId="0" fontId="14" fillId="0" borderId="12" xfId="0" applyFont="1" applyBorder="1" applyAlignment="1">
      <alignment horizontal="justify" vertical="center" wrapText="1"/>
    </xf>
    <xf numFmtId="0" fontId="14" fillId="0" borderId="29" xfId="0" applyFont="1" applyBorder="1" applyAlignment="1">
      <alignment horizontal="justify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49" fontId="7" fillId="2" borderId="20" xfId="0" applyNumberFormat="1" applyFont="1" applyFill="1" applyBorder="1" applyAlignment="1" applyProtection="1">
      <alignment horizontal="center" vertical="center"/>
    </xf>
    <xf numFmtId="49" fontId="7" fillId="2" borderId="21" xfId="0" applyNumberFormat="1" applyFont="1" applyFill="1" applyBorder="1" applyAlignment="1" applyProtection="1">
      <alignment horizontal="center" vertical="center"/>
    </xf>
    <xf numFmtId="49" fontId="7" fillId="2" borderId="22" xfId="0" applyNumberFormat="1" applyFont="1" applyFill="1" applyBorder="1" applyAlignment="1" applyProtection="1">
      <alignment horizontal="center" vertical="center"/>
    </xf>
    <xf numFmtId="49" fontId="7" fillId="2" borderId="23" xfId="0" applyNumberFormat="1" applyFont="1" applyFill="1" applyBorder="1" applyAlignment="1" applyProtection="1">
      <alignment horizontal="center" vertical="center"/>
    </xf>
    <xf numFmtId="0" fontId="7" fillId="2" borderId="22" xfId="0" applyNumberFormat="1" applyFont="1" applyFill="1" applyBorder="1" applyAlignment="1" applyProtection="1">
      <alignment horizontal="center" vertical="center"/>
    </xf>
    <xf numFmtId="0" fontId="7" fillId="2" borderId="23" xfId="0" applyNumberFormat="1" applyFont="1" applyFill="1" applyBorder="1" applyAlignment="1" applyProtection="1">
      <alignment horizontal="center" vertical="center"/>
    </xf>
    <xf numFmtId="0" fontId="0" fillId="0" borderId="16" xfId="0" applyFont="1" applyBorder="1" applyAlignment="1">
      <alignment horizontal="center" vertical="center" shrinkToFit="1"/>
    </xf>
  </cellXfs>
  <cellStyles count="14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Normal="100" workbookViewId="0">
      <selection activeCell="C7" sqref="C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9.5546875" customWidth="1"/>
    <col min="8" max="8" width="12.44140625" style="50" customWidth="1"/>
    <col min="9" max="9" width="15.88671875" customWidth="1"/>
    <col min="10" max="10" width="8.88671875" style="20"/>
    <col min="11" max="11" width="11.6640625" style="21" customWidth="1"/>
    <col min="12" max="12" width="10.109375" style="20" customWidth="1"/>
  </cols>
  <sheetData>
    <row r="1" spans="1:12" ht="25.5" x14ac:dyDescent="0.15">
      <c r="A1" s="152" t="s">
        <v>66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ht="25.5" x14ac:dyDescent="0.15">
      <c r="A2" s="153" t="s">
        <v>101</v>
      </c>
      <c r="B2" s="153"/>
      <c r="C2" s="153"/>
      <c r="D2" s="37"/>
      <c r="E2" s="37"/>
      <c r="F2" s="37"/>
      <c r="G2" s="37"/>
      <c r="H2" s="48"/>
      <c r="I2" s="37"/>
      <c r="J2" s="37"/>
      <c r="K2" s="37"/>
      <c r="L2" s="37"/>
    </row>
    <row r="3" spans="1:12" ht="24.95" customHeight="1" x14ac:dyDescent="0.15">
      <c r="A3" s="38" t="s">
        <v>67</v>
      </c>
      <c r="B3" s="38" t="s">
        <v>47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49" t="s">
        <v>73</v>
      </c>
      <c r="I3" s="39" t="s">
        <v>48</v>
      </c>
      <c r="J3" s="39" t="s">
        <v>74</v>
      </c>
      <c r="K3" s="39" t="s">
        <v>75</v>
      </c>
      <c r="L3" s="39" t="s">
        <v>1</v>
      </c>
    </row>
    <row r="4" spans="1:12" s="95" customFormat="1" ht="24.95" customHeight="1" x14ac:dyDescent="0.15">
      <c r="A4" s="96">
        <v>2018</v>
      </c>
      <c r="B4" s="96">
        <v>11</v>
      </c>
      <c r="C4" s="96" t="s">
        <v>271</v>
      </c>
      <c r="D4" s="96" t="s">
        <v>159</v>
      </c>
      <c r="E4" s="97"/>
      <c r="F4" s="56"/>
      <c r="G4" s="53"/>
      <c r="H4" s="103">
        <v>3047</v>
      </c>
      <c r="I4" s="98" t="s">
        <v>117</v>
      </c>
      <c r="J4" s="98" t="s">
        <v>249</v>
      </c>
      <c r="K4" s="98" t="s">
        <v>250</v>
      </c>
      <c r="L4" s="47"/>
    </row>
    <row r="5" spans="1:12" s="95" customFormat="1" ht="24.95" customHeight="1" x14ac:dyDescent="0.15">
      <c r="A5" s="96">
        <v>2018</v>
      </c>
      <c r="B5" s="96">
        <v>11</v>
      </c>
      <c r="C5" s="96" t="s">
        <v>261</v>
      </c>
      <c r="D5" s="96" t="s">
        <v>159</v>
      </c>
      <c r="E5" s="97"/>
      <c r="F5" s="56"/>
      <c r="G5" s="53"/>
      <c r="H5" s="103">
        <v>4600</v>
      </c>
      <c r="I5" s="98" t="s">
        <v>117</v>
      </c>
      <c r="J5" s="98" t="s">
        <v>249</v>
      </c>
      <c r="K5" s="98" t="s">
        <v>250</v>
      </c>
      <c r="L5" s="47"/>
    </row>
    <row r="6" spans="1:12" s="95" customFormat="1" ht="24.75" customHeight="1" x14ac:dyDescent="0.15">
      <c r="A6" s="96">
        <v>2018</v>
      </c>
      <c r="B6" s="96">
        <v>11</v>
      </c>
      <c r="C6" s="96" t="s">
        <v>266</v>
      </c>
      <c r="D6" s="96" t="s">
        <v>159</v>
      </c>
      <c r="E6" s="97"/>
      <c r="F6" s="56">
        <v>50</v>
      </c>
      <c r="G6" s="53" t="s">
        <v>267</v>
      </c>
      <c r="H6" s="103">
        <v>1000</v>
      </c>
      <c r="I6" s="98" t="s">
        <v>257</v>
      </c>
      <c r="J6" s="98" t="s">
        <v>268</v>
      </c>
      <c r="K6" s="98" t="s">
        <v>269</v>
      </c>
      <c r="L6" s="47"/>
    </row>
    <row r="7" spans="1:12" s="95" customFormat="1" ht="24.75" customHeight="1" x14ac:dyDescent="0.15">
      <c r="A7" s="96">
        <v>2018</v>
      </c>
      <c r="B7" s="96">
        <v>11</v>
      </c>
      <c r="C7" s="96" t="s">
        <v>270</v>
      </c>
      <c r="D7" s="96" t="s">
        <v>159</v>
      </c>
      <c r="E7" s="97"/>
      <c r="F7" s="56">
        <v>50</v>
      </c>
      <c r="G7" s="53" t="s">
        <v>267</v>
      </c>
      <c r="H7" s="103">
        <v>1091</v>
      </c>
      <c r="I7" s="98" t="s">
        <v>257</v>
      </c>
      <c r="J7" s="98" t="s">
        <v>268</v>
      </c>
      <c r="K7" s="98" t="s">
        <v>269</v>
      </c>
      <c r="L7" s="47"/>
    </row>
  </sheetData>
  <mergeCells count="2">
    <mergeCell ref="A1:L1"/>
    <mergeCell ref="A2:C2"/>
  </mergeCells>
  <phoneticPr fontId="3" type="noConversion"/>
  <dataValidations count="1">
    <dataValidation type="list" allowBlank="1" showInputMessage="1" showErrorMessage="1" sqref="D4:D7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30" sqref="G30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18" customWidth="1"/>
  </cols>
  <sheetData>
    <row r="1" spans="1:9" ht="25.5" x14ac:dyDescent="0.15">
      <c r="A1" s="154" t="s">
        <v>94</v>
      </c>
      <c r="B1" s="154"/>
      <c r="C1" s="154"/>
      <c r="D1" s="154"/>
      <c r="E1" s="154"/>
      <c r="F1" s="154"/>
      <c r="G1" s="154"/>
      <c r="H1" s="154"/>
      <c r="I1" s="154"/>
    </row>
    <row r="2" spans="1:9" ht="25.5" x14ac:dyDescent="0.15">
      <c r="A2" s="155" t="s">
        <v>104</v>
      </c>
      <c r="B2" s="155"/>
      <c r="C2" s="1"/>
      <c r="D2" s="1"/>
      <c r="E2" s="1"/>
      <c r="F2" s="1"/>
      <c r="G2" s="1"/>
      <c r="H2" s="1"/>
      <c r="I2" s="52" t="s">
        <v>3</v>
      </c>
    </row>
    <row r="3" spans="1:9" ht="26.25" customHeight="1" x14ac:dyDescent="0.15">
      <c r="A3" s="192" t="s">
        <v>4</v>
      </c>
      <c r="B3" s="190" t="s">
        <v>5</v>
      </c>
      <c r="C3" s="190" t="s">
        <v>76</v>
      </c>
      <c r="D3" s="190" t="s">
        <v>96</v>
      </c>
      <c r="E3" s="188" t="s">
        <v>99</v>
      </c>
      <c r="F3" s="189"/>
      <c r="G3" s="188" t="s">
        <v>100</v>
      </c>
      <c r="H3" s="189"/>
      <c r="I3" s="190" t="s">
        <v>95</v>
      </c>
    </row>
    <row r="4" spans="1:9" ht="28.5" customHeight="1" x14ac:dyDescent="0.15">
      <c r="A4" s="193"/>
      <c r="B4" s="191"/>
      <c r="C4" s="191"/>
      <c r="D4" s="191"/>
      <c r="E4" s="54" t="s">
        <v>97</v>
      </c>
      <c r="F4" s="54" t="s">
        <v>98</v>
      </c>
      <c r="G4" s="54" t="s">
        <v>97</v>
      </c>
      <c r="H4" s="54" t="s">
        <v>98</v>
      </c>
      <c r="I4" s="191"/>
    </row>
    <row r="5" spans="1:9" ht="28.5" customHeight="1" x14ac:dyDescent="0.15">
      <c r="A5" s="15"/>
      <c r="B5" s="59" t="s">
        <v>102</v>
      </c>
      <c r="C5" s="26"/>
      <c r="D5" s="26"/>
      <c r="E5" s="26"/>
      <c r="F5" s="26"/>
      <c r="G5" s="26"/>
      <c r="H5" s="26"/>
      <c r="I5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>
      <selection activeCell="C24" sqref="C2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style="102" customWidth="1"/>
    <col min="6" max="6" width="15.77734375" customWidth="1"/>
    <col min="7" max="7" width="12.44140625" customWidth="1"/>
    <col min="8" max="8" width="12.44140625" style="122" customWidth="1"/>
    <col min="9" max="9" width="12.44140625" customWidth="1"/>
    <col min="10" max="10" width="8.88671875" style="20"/>
    <col min="11" max="11" width="11.6640625" style="21" customWidth="1"/>
    <col min="12" max="12" width="6.6640625" style="20" customWidth="1"/>
  </cols>
  <sheetData>
    <row r="1" spans="1:12" ht="25.5" x14ac:dyDescent="0.15">
      <c r="A1" s="152" t="s">
        <v>84</v>
      </c>
      <c r="B1" s="152"/>
      <c r="C1" s="152"/>
      <c r="D1" s="152"/>
      <c r="E1" s="152"/>
      <c r="F1" s="152"/>
      <c r="G1" s="152"/>
      <c r="H1" s="152"/>
      <c r="I1" s="152"/>
    </row>
    <row r="2" spans="1:12" ht="25.5" x14ac:dyDescent="0.15">
      <c r="A2" s="153" t="s">
        <v>101</v>
      </c>
      <c r="B2" s="153"/>
      <c r="C2" s="153"/>
      <c r="D2" s="75"/>
      <c r="E2" s="100"/>
      <c r="F2" s="75"/>
      <c r="G2" s="75"/>
      <c r="H2" s="118"/>
      <c r="I2" s="75"/>
    </row>
    <row r="3" spans="1:12" ht="24.95" customHeight="1" x14ac:dyDescent="0.15">
      <c r="A3" s="57" t="s">
        <v>46</v>
      </c>
      <c r="B3" s="58" t="s">
        <v>47</v>
      </c>
      <c r="C3" s="57" t="s">
        <v>63</v>
      </c>
      <c r="D3" s="57" t="s">
        <v>0</v>
      </c>
      <c r="E3" s="101" t="s">
        <v>64</v>
      </c>
      <c r="F3" s="57" t="s">
        <v>48</v>
      </c>
      <c r="G3" s="57" t="s">
        <v>49</v>
      </c>
      <c r="H3" s="57" t="s">
        <v>50</v>
      </c>
      <c r="I3" s="57" t="s">
        <v>1</v>
      </c>
    </row>
    <row r="4" spans="1:12" s="95" customFormat="1" ht="24.95" customHeight="1" x14ac:dyDescent="0.15">
      <c r="A4" s="96">
        <v>2018</v>
      </c>
      <c r="B4" s="96">
        <v>11</v>
      </c>
      <c r="C4" s="96" t="s">
        <v>254</v>
      </c>
      <c r="D4" s="96" t="s">
        <v>159</v>
      </c>
      <c r="E4" s="117">
        <v>1100</v>
      </c>
      <c r="F4" s="99" t="s">
        <v>255</v>
      </c>
      <c r="G4" s="99" t="s">
        <v>256</v>
      </c>
      <c r="H4" s="99" t="s">
        <v>247</v>
      </c>
      <c r="I4" s="47"/>
      <c r="J4" s="20"/>
      <c r="K4" s="21"/>
      <c r="L4" s="20"/>
    </row>
    <row r="5" spans="1:12" s="95" customFormat="1" ht="24.95" customHeight="1" x14ac:dyDescent="0.15">
      <c r="A5" s="96">
        <v>2018</v>
      </c>
      <c r="B5" s="96">
        <v>11</v>
      </c>
      <c r="C5" s="96" t="s">
        <v>259</v>
      </c>
      <c r="D5" s="96" t="s">
        <v>159</v>
      </c>
      <c r="E5" s="103">
        <v>4180</v>
      </c>
      <c r="F5" s="98" t="s">
        <v>117</v>
      </c>
      <c r="G5" s="98" t="s">
        <v>156</v>
      </c>
      <c r="H5" s="98" t="s">
        <v>258</v>
      </c>
      <c r="I5" s="47"/>
      <c r="J5" s="20"/>
      <c r="K5" s="21"/>
      <c r="L5" s="20"/>
    </row>
    <row r="6" spans="1:12" s="95" customFormat="1" ht="24.95" customHeight="1" x14ac:dyDescent="0.15">
      <c r="A6" s="96">
        <v>2018</v>
      </c>
      <c r="B6" s="96">
        <v>11</v>
      </c>
      <c r="C6" s="97" t="s">
        <v>260</v>
      </c>
      <c r="D6" s="96" t="s">
        <v>159</v>
      </c>
      <c r="E6" s="103">
        <v>1400</v>
      </c>
      <c r="F6" s="98" t="s">
        <v>117</v>
      </c>
      <c r="G6" s="98" t="s">
        <v>156</v>
      </c>
      <c r="H6" s="98" t="s">
        <v>157</v>
      </c>
      <c r="I6" s="47"/>
      <c r="J6" s="20"/>
      <c r="K6" s="21"/>
      <c r="L6" s="20"/>
    </row>
    <row r="7" spans="1:12" s="95" customFormat="1" ht="24.75" customHeight="1" x14ac:dyDescent="0.15">
      <c r="A7" s="99">
        <v>2018</v>
      </c>
      <c r="B7" s="99">
        <v>11</v>
      </c>
      <c r="C7" s="99" t="s">
        <v>262</v>
      </c>
      <c r="D7" s="138" t="s">
        <v>160</v>
      </c>
      <c r="E7" s="117">
        <v>1883</v>
      </c>
      <c r="F7" s="99" t="s">
        <v>263</v>
      </c>
      <c r="G7" s="99" t="s">
        <v>264</v>
      </c>
      <c r="H7" s="99" t="s">
        <v>265</v>
      </c>
      <c r="I7" s="47"/>
      <c r="J7" s="20"/>
      <c r="K7" s="21"/>
      <c r="L7" s="20"/>
    </row>
    <row r="25" spans="3:3" x14ac:dyDescent="0.15">
      <c r="C25">
        <v>0</v>
      </c>
    </row>
  </sheetData>
  <mergeCells count="2">
    <mergeCell ref="A1:I1"/>
    <mergeCell ref="A2:C2"/>
  </mergeCells>
  <phoneticPr fontId="3" type="noConversion"/>
  <dataValidations count="1">
    <dataValidation type="list" allowBlank="1" showInputMessage="1" showErrorMessage="1" sqref="D4:D6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zoomScaleNormal="100" workbookViewId="0">
      <selection activeCell="C8" sqref="C8"/>
    </sheetView>
  </sheetViews>
  <sheetFormatPr defaultRowHeight="13.5" x14ac:dyDescent="0.15"/>
  <cols>
    <col min="1" max="1" width="8.6640625" customWidth="1"/>
    <col min="2" max="2" width="8.77734375" customWidth="1"/>
    <col min="3" max="3" width="23.33203125" customWidth="1"/>
    <col min="4" max="4" width="10.88671875" customWidth="1"/>
    <col min="5" max="6" width="12.44140625" customWidth="1"/>
    <col min="7" max="7" width="9.33203125" customWidth="1"/>
    <col min="8" max="8" width="10.21875" customWidth="1"/>
    <col min="9" max="9" width="12.44140625" customWidth="1"/>
    <col min="10" max="10" width="16.33203125" style="20" customWidth="1"/>
    <col min="11" max="11" width="11.6640625" style="21" customWidth="1"/>
    <col min="12" max="12" width="11.33203125" style="20" bestFit="1" customWidth="1"/>
  </cols>
  <sheetData>
    <row r="1" spans="1:13" ht="25.5" x14ac:dyDescent="0.15">
      <c r="A1" s="152" t="s">
        <v>91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 ht="25.5" x14ac:dyDescent="0.15">
      <c r="A2" s="153" t="s">
        <v>101</v>
      </c>
      <c r="B2" s="153"/>
      <c r="C2" s="153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27" customHeight="1" x14ac:dyDescent="0.15">
      <c r="A3" s="57" t="s">
        <v>46</v>
      </c>
      <c r="B3" s="58" t="s">
        <v>47</v>
      </c>
      <c r="C3" s="57" t="s">
        <v>90</v>
      </c>
      <c r="D3" s="57" t="s">
        <v>89</v>
      </c>
      <c r="E3" s="57" t="s">
        <v>0</v>
      </c>
      <c r="F3" s="58" t="s">
        <v>88</v>
      </c>
      <c r="G3" s="58" t="s">
        <v>87</v>
      </c>
      <c r="H3" s="58" t="s">
        <v>86</v>
      </c>
      <c r="I3" s="58" t="s">
        <v>85</v>
      </c>
      <c r="J3" s="57" t="s">
        <v>48</v>
      </c>
      <c r="K3" s="57" t="s">
        <v>49</v>
      </c>
      <c r="L3" s="57" t="s">
        <v>50</v>
      </c>
      <c r="M3" s="57" t="s">
        <v>1</v>
      </c>
    </row>
    <row r="4" spans="1:13" s="95" customFormat="1" ht="28.5" customHeight="1" x14ac:dyDescent="0.15">
      <c r="A4" s="99">
        <v>2018</v>
      </c>
      <c r="B4" s="99">
        <v>11</v>
      </c>
      <c r="C4" s="137" t="s">
        <v>240</v>
      </c>
      <c r="D4" s="138" t="s">
        <v>158</v>
      </c>
      <c r="E4" s="99" t="s">
        <v>155</v>
      </c>
      <c r="F4" s="139">
        <v>19080</v>
      </c>
      <c r="G4" s="140"/>
      <c r="H4" s="140"/>
      <c r="I4" s="140">
        <v>19080</v>
      </c>
      <c r="J4" s="99" t="s">
        <v>241</v>
      </c>
      <c r="K4" s="99" t="s">
        <v>245</v>
      </c>
      <c r="L4" s="99" t="s">
        <v>247</v>
      </c>
      <c r="M4" s="47"/>
    </row>
    <row r="5" spans="1:13" s="95" customFormat="1" ht="28.5" customHeight="1" x14ac:dyDescent="0.15">
      <c r="A5" s="99">
        <v>2018</v>
      </c>
      <c r="B5" s="99">
        <v>11</v>
      </c>
      <c r="C5" s="137" t="s">
        <v>242</v>
      </c>
      <c r="D5" s="138" t="s">
        <v>243</v>
      </c>
      <c r="E5" s="99" t="s">
        <v>155</v>
      </c>
      <c r="F5" s="139">
        <v>5220</v>
      </c>
      <c r="G5" s="140"/>
      <c r="H5" s="140"/>
      <c r="I5" s="140">
        <v>5220</v>
      </c>
      <c r="J5" s="99" t="s">
        <v>244</v>
      </c>
      <c r="K5" s="99" t="s">
        <v>246</v>
      </c>
      <c r="L5" s="99" t="s">
        <v>248</v>
      </c>
      <c r="M5" s="47"/>
    </row>
    <row r="6" spans="1:13" s="95" customFormat="1" ht="28.5" customHeight="1" x14ac:dyDescent="0.15">
      <c r="A6" s="99">
        <v>2018</v>
      </c>
      <c r="B6" s="99">
        <v>11</v>
      </c>
      <c r="C6" s="137" t="s">
        <v>251</v>
      </c>
      <c r="D6" s="138" t="s">
        <v>158</v>
      </c>
      <c r="E6" s="99" t="s">
        <v>155</v>
      </c>
      <c r="F6" s="139">
        <v>2200</v>
      </c>
      <c r="G6" s="140"/>
      <c r="H6" s="140"/>
      <c r="I6" s="140">
        <v>2200</v>
      </c>
      <c r="J6" s="99" t="s">
        <v>244</v>
      </c>
      <c r="K6" s="99" t="s">
        <v>252</v>
      </c>
      <c r="L6" s="99" t="s">
        <v>253</v>
      </c>
      <c r="M6" s="47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:E6">
      <formula1>"대안,턴키,일반,PQ,수의,실적"</formula1>
    </dataValidation>
    <dataValidation type="list" allowBlank="1" showInputMessage="1" showErrorMessage="1" sqref="D4:D6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D31" sqref="D31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54" t="s">
        <v>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ht="25.5" x14ac:dyDescent="0.15">
      <c r="A2" s="155" t="s">
        <v>103</v>
      </c>
      <c r="B2" s="155"/>
      <c r="C2" s="1"/>
      <c r="D2" s="1"/>
      <c r="E2" s="1"/>
      <c r="F2" s="2"/>
      <c r="G2" s="2"/>
      <c r="H2" s="2"/>
      <c r="I2" s="2"/>
      <c r="J2" s="156" t="s">
        <v>3</v>
      </c>
      <c r="K2" s="156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</v>
      </c>
    </row>
    <row r="4" spans="1:11" ht="47.25" customHeight="1" x14ac:dyDescent="0.15">
      <c r="A4" s="3"/>
      <c r="B4" s="59" t="s">
        <v>102</v>
      </c>
      <c r="C4" s="25"/>
      <c r="D4" s="7"/>
      <c r="E4" s="6"/>
      <c r="F4" s="6"/>
      <c r="G4" s="13"/>
      <c r="H4" s="13"/>
      <c r="I4" s="25"/>
      <c r="J4" s="4"/>
      <c r="K4" s="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9" sqref="B9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54" t="s">
        <v>23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ht="25.5" x14ac:dyDescent="0.15">
      <c r="A2" s="155" t="s">
        <v>103</v>
      </c>
      <c r="B2" s="155"/>
      <c r="C2" s="1"/>
      <c r="D2" s="1"/>
      <c r="E2" s="1"/>
      <c r="F2" s="12"/>
      <c r="G2" s="12"/>
      <c r="H2" s="12"/>
      <c r="I2" s="12"/>
      <c r="J2" s="156" t="s">
        <v>3</v>
      </c>
      <c r="K2" s="156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8</v>
      </c>
      <c r="E3" s="10" t="s">
        <v>24</v>
      </c>
      <c r="F3" s="10" t="s">
        <v>20</v>
      </c>
      <c r="G3" s="10" t="s">
        <v>25</v>
      </c>
      <c r="H3" s="10" t="s">
        <v>28</v>
      </c>
      <c r="I3" s="10" t="s">
        <v>26</v>
      </c>
      <c r="J3" s="10" t="s">
        <v>27</v>
      </c>
      <c r="K3" s="10" t="s">
        <v>1</v>
      </c>
    </row>
    <row r="4" spans="1:11" ht="42" customHeight="1" x14ac:dyDescent="0.15">
      <c r="A4" s="3"/>
      <c r="B4" s="59" t="s">
        <v>102</v>
      </c>
      <c r="C4" s="25"/>
      <c r="D4" s="33"/>
      <c r="E4" s="32"/>
      <c r="F4" s="34"/>
      <c r="G4" s="36"/>
      <c r="H4" s="51"/>
      <c r="I4" s="51"/>
      <c r="J4" s="51"/>
      <c r="K4" s="3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0" workbookViewId="0">
      <selection activeCell="H12" sqref="H12"/>
    </sheetView>
  </sheetViews>
  <sheetFormatPr defaultRowHeight="13.5" x14ac:dyDescent="0.15"/>
  <cols>
    <col min="1" max="1" width="24.44140625" style="74" customWidth="1"/>
    <col min="2" max="2" width="20.109375" style="8" customWidth="1"/>
    <col min="3" max="3" width="9.5546875" style="64" customWidth="1"/>
    <col min="4" max="4" width="8.88671875" style="70" customWidth="1"/>
    <col min="5" max="5" width="9.21875" style="70" customWidth="1"/>
    <col min="6" max="8" width="9.6640625" style="70" customWidth="1"/>
    <col min="9" max="9" width="9.6640625" style="8" customWidth="1"/>
  </cols>
  <sheetData>
    <row r="1" spans="1:9" ht="25.5" x14ac:dyDescent="0.15">
      <c r="A1" s="154" t="s">
        <v>13</v>
      </c>
      <c r="B1" s="154"/>
      <c r="C1" s="154"/>
      <c r="D1" s="154"/>
      <c r="E1" s="154"/>
      <c r="F1" s="154"/>
      <c r="G1" s="154"/>
      <c r="H1" s="154"/>
      <c r="I1" s="154"/>
    </row>
    <row r="2" spans="1:9" ht="25.5" x14ac:dyDescent="0.15">
      <c r="A2" s="72" t="s">
        <v>103</v>
      </c>
      <c r="B2" s="11"/>
      <c r="C2" s="61"/>
      <c r="D2" s="66"/>
      <c r="E2" s="66"/>
      <c r="F2" s="67"/>
      <c r="G2" s="67"/>
      <c r="H2" s="157" t="s">
        <v>3</v>
      </c>
      <c r="I2" s="157"/>
    </row>
    <row r="3" spans="1:9" ht="29.25" customHeight="1" x14ac:dyDescent="0.15">
      <c r="A3" s="73" t="s">
        <v>5</v>
      </c>
      <c r="B3" s="10" t="s">
        <v>30</v>
      </c>
      <c r="C3" s="62" t="s">
        <v>14</v>
      </c>
      <c r="D3" s="68" t="s">
        <v>15</v>
      </c>
      <c r="E3" s="68" t="s">
        <v>16</v>
      </c>
      <c r="F3" s="68" t="s">
        <v>17</v>
      </c>
      <c r="G3" s="69" t="s">
        <v>65</v>
      </c>
      <c r="H3" s="68" t="s">
        <v>29</v>
      </c>
      <c r="I3" s="10" t="s">
        <v>18</v>
      </c>
    </row>
    <row r="4" spans="1:9" ht="29.25" customHeight="1" x14ac:dyDescent="0.15">
      <c r="A4" s="145" t="s">
        <v>130</v>
      </c>
      <c r="B4" s="60" t="s">
        <v>106</v>
      </c>
      <c r="C4" s="63">
        <v>702206540</v>
      </c>
      <c r="D4" s="146">
        <v>43097</v>
      </c>
      <c r="E4" s="146">
        <v>43101</v>
      </c>
      <c r="F4" s="80">
        <v>43465</v>
      </c>
      <c r="G4" s="80">
        <v>43373</v>
      </c>
      <c r="H4" s="146">
        <v>43377</v>
      </c>
      <c r="I4" s="77"/>
    </row>
    <row r="5" spans="1:9" s="95" customFormat="1" ht="29.25" customHeight="1" x14ac:dyDescent="0.15">
      <c r="A5" s="145" t="s">
        <v>142</v>
      </c>
      <c r="B5" s="60" t="s">
        <v>143</v>
      </c>
      <c r="C5" s="63">
        <v>115626750</v>
      </c>
      <c r="D5" s="146">
        <v>43097</v>
      </c>
      <c r="E5" s="146">
        <v>43101</v>
      </c>
      <c r="F5" s="80">
        <v>43465</v>
      </c>
      <c r="G5" s="80">
        <v>43373</v>
      </c>
      <c r="H5" s="146">
        <v>43377</v>
      </c>
      <c r="I5" s="77"/>
    </row>
    <row r="6" spans="1:9" s="95" customFormat="1" ht="29.25" customHeight="1" x14ac:dyDescent="0.15">
      <c r="A6" s="135" t="s">
        <v>140</v>
      </c>
      <c r="B6" s="26" t="s">
        <v>141</v>
      </c>
      <c r="C6" s="78">
        <v>2520000</v>
      </c>
      <c r="D6" s="80">
        <v>43098</v>
      </c>
      <c r="E6" s="80">
        <v>43101</v>
      </c>
      <c r="F6" s="80">
        <v>43465</v>
      </c>
      <c r="G6" s="80">
        <v>43373</v>
      </c>
      <c r="H6" s="146">
        <v>43374</v>
      </c>
      <c r="I6" s="77"/>
    </row>
    <row r="7" spans="1:9" ht="29.25" customHeight="1" x14ac:dyDescent="0.15">
      <c r="A7" s="135" t="s">
        <v>110</v>
      </c>
      <c r="B7" s="85" t="s">
        <v>109</v>
      </c>
      <c r="C7" s="78">
        <v>15470000</v>
      </c>
      <c r="D7" s="80">
        <v>43105</v>
      </c>
      <c r="E7" s="80">
        <v>43108</v>
      </c>
      <c r="F7" s="80">
        <v>43465</v>
      </c>
      <c r="G7" s="80">
        <v>43373</v>
      </c>
      <c r="H7" s="146">
        <v>43375</v>
      </c>
      <c r="I7" s="77"/>
    </row>
    <row r="8" spans="1:9" s="95" customFormat="1" ht="29.25" customHeight="1" x14ac:dyDescent="0.15">
      <c r="A8" s="135" t="s">
        <v>149</v>
      </c>
      <c r="B8" s="85" t="s">
        <v>148</v>
      </c>
      <c r="C8" s="78">
        <v>38356000</v>
      </c>
      <c r="D8" s="80">
        <v>43129</v>
      </c>
      <c r="E8" s="80">
        <v>43132</v>
      </c>
      <c r="F8" s="80">
        <v>43465</v>
      </c>
      <c r="G8" s="80">
        <v>43373</v>
      </c>
      <c r="H8" s="146">
        <v>43378</v>
      </c>
      <c r="I8" s="77"/>
    </row>
    <row r="9" spans="1:9" ht="29.25" customHeight="1" x14ac:dyDescent="0.15">
      <c r="A9" s="135" t="s">
        <v>111</v>
      </c>
      <c r="B9" s="85" t="s">
        <v>112</v>
      </c>
      <c r="C9" s="78">
        <v>2520000</v>
      </c>
      <c r="D9" s="80">
        <v>43097</v>
      </c>
      <c r="E9" s="80">
        <v>43101</v>
      </c>
      <c r="F9" s="80">
        <v>43465</v>
      </c>
      <c r="G9" s="80">
        <v>43373</v>
      </c>
      <c r="H9" s="146">
        <v>43375</v>
      </c>
      <c r="I9" s="82"/>
    </row>
    <row r="10" spans="1:9" ht="29.25" customHeight="1" x14ac:dyDescent="0.15">
      <c r="A10" s="135" t="s">
        <v>113</v>
      </c>
      <c r="B10" s="60" t="s">
        <v>114</v>
      </c>
      <c r="C10" s="63">
        <v>2112000</v>
      </c>
      <c r="D10" s="80">
        <v>43096</v>
      </c>
      <c r="E10" s="80">
        <v>43101</v>
      </c>
      <c r="F10" s="80">
        <v>43465</v>
      </c>
      <c r="G10" s="80">
        <v>43373</v>
      </c>
      <c r="H10" s="146">
        <v>43375</v>
      </c>
      <c r="I10" s="77"/>
    </row>
    <row r="11" spans="1:9" ht="29.25" customHeight="1" x14ac:dyDescent="0.15">
      <c r="A11" s="135" t="s">
        <v>115</v>
      </c>
      <c r="B11" s="85" t="s">
        <v>116</v>
      </c>
      <c r="C11" s="78">
        <v>2376000</v>
      </c>
      <c r="D11" s="80">
        <v>43095</v>
      </c>
      <c r="E11" s="80">
        <v>43101</v>
      </c>
      <c r="F11" s="80">
        <v>43465</v>
      </c>
      <c r="G11" s="80">
        <v>43373</v>
      </c>
      <c r="H11" s="146">
        <v>43375</v>
      </c>
      <c r="I11" s="77"/>
    </row>
    <row r="12" spans="1:9" s="95" customFormat="1" ht="29.25" customHeight="1" x14ac:dyDescent="0.15">
      <c r="A12" s="135" t="s">
        <v>146</v>
      </c>
      <c r="B12" s="26" t="s">
        <v>119</v>
      </c>
      <c r="C12" s="78">
        <v>1620000</v>
      </c>
      <c r="D12" s="80">
        <v>43098</v>
      </c>
      <c r="E12" s="80">
        <v>43108</v>
      </c>
      <c r="F12" s="80">
        <v>43465</v>
      </c>
      <c r="G12" s="80">
        <v>43373</v>
      </c>
      <c r="H12" s="146">
        <v>43378</v>
      </c>
      <c r="I12" s="77"/>
    </row>
    <row r="13" spans="1:9" ht="29.25" customHeight="1" x14ac:dyDescent="0.15">
      <c r="A13" s="135" t="s">
        <v>123</v>
      </c>
      <c r="B13" s="85" t="s">
        <v>124</v>
      </c>
      <c r="C13" s="147">
        <v>6600000</v>
      </c>
      <c r="D13" s="65">
        <v>43097</v>
      </c>
      <c r="E13" s="65">
        <v>43101</v>
      </c>
      <c r="F13" s="65">
        <v>43465</v>
      </c>
      <c r="G13" s="65">
        <v>43404</v>
      </c>
      <c r="H13" s="150">
        <v>43388</v>
      </c>
      <c r="I13" s="31"/>
    </row>
    <row r="14" spans="1:9" ht="29.25" customHeight="1" x14ac:dyDescent="0.15">
      <c r="A14" s="135" t="s">
        <v>131</v>
      </c>
      <c r="B14" s="85" t="s">
        <v>132</v>
      </c>
      <c r="C14" s="78">
        <v>11411160</v>
      </c>
      <c r="D14" s="80">
        <v>43100</v>
      </c>
      <c r="E14" s="80">
        <v>43101</v>
      </c>
      <c r="F14" s="80">
        <v>43465</v>
      </c>
      <c r="G14" s="80">
        <v>43373</v>
      </c>
      <c r="H14" s="146">
        <v>43383</v>
      </c>
      <c r="I14" s="31"/>
    </row>
    <row r="15" spans="1:9" s="95" customFormat="1" ht="29.25" customHeight="1" x14ac:dyDescent="0.15">
      <c r="A15" s="135" t="s">
        <v>163</v>
      </c>
      <c r="B15" s="85" t="s">
        <v>162</v>
      </c>
      <c r="C15" s="78">
        <v>382800</v>
      </c>
      <c r="D15" s="80">
        <v>43248</v>
      </c>
      <c r="E15" s="80">
        <v>43248</v>
      </c>
      <c r="F15" s="80">
        <v>43465</v>
      </c>
      <c r="G15" s="80">
        <v>43373</v>
      </c>
      <c r="H15" s="146">
        <v>43375</v>
      </c>
      <c r="I15" s="31"/>
    </row>
    <row r="16" spans="1:9" s="95" customFormat="1" ht="29.25" customHeight="1" x14ac:dyDescent="0.15">
      <c r="A16" s="135" t="s">
        <v>161</v>
      </c>
      <c r="B16" s="85" t="s">
        <v>152</v>
      </c>
      <c r="C16" s="78">
        <v>1800000</v>
      </c>
      <c r="D16" s="80">
        <v>43130</v>
      </c>
      <c r="E16" s="80">
        <v>43132</v>
      </c>
      <c r="F16" s="80">
        <v>43465</v>
      </c>
      <c r="G16" s="80">
        <v>43373</v>
      </c>
      <c r="H16" s="146">
        <v>43375</v>
      </c>
      <c r="I16" s="31"/>
    </row>
    <row r="17" spans="1:9" s="95" customFormat="1" ht="29.25" customHeight="1" x14ac:dyDescent="0.15">
      <c r="A17" s="135" t="s">
        <v>136</v>
      </c>
      <c r="B17" s="85" t="s">
        <v>137</v>
      </c>
      <c r="C17" s="78">
        <v>748000</v>
      </c>
      <c r="D17" s="80">
        <v>43164</v>
      </c>
      <c r="E17" s="80">
        <v>43164</v>
      </c>
      <c r="F17" s="80">
        <v>43465</v>
      </c>
      <c r="G17" s="80">
        <v>43373</v>
      </c>
      <c r="H17" s="146">
        <v>43381</v>
      </c>
      <c r="I17" s="31"/>
    </row>
    <row r="18" spans="1:9" s="95" customFormat="1" ht="29.25" customHeight="1" x14ac:dyDescent="0.15">
      <c r="A18" s="135" t="s">
        <v>164</v>
      </c>
      <c r="B18" s="85" t="s">
        <v>167</v>
      </c>
      <c r="C18" s="78">
        <v>15272000</v>
      </c>
      <c r="D18" s="81">
        <v>43162</v>
      </c>
      <c r="E18" s="81">
        <v>43204</v>
      </c>
      <c r="F18" s="81">
        <v>43400</v>
      </c>
      <c r="G18" s="81">
        <v>43400</v>
      </c>
      <c r="H18" s="81">
        <v>43400</v>
      </c>
      <c r="I18" s="31"/>
    </row>
    <row r="19" spans="1:9" s="21" customFormat="1" ht="29.25" customHeight="1" x14ac:dyDescent="0.15">
      <c r="A19" s="142" t="s">
        <v>165</v>
      </c>
      <c r="B19" s="112" t="s">
        <v>166</v>
      </c>
      <c r="C19" s="125">
        <v>4750000</v>
      </c>
      <c r="D19" s="143">
        <v>43223</v>
      </c>
      <c r="E19" s="143">
        <v>43228</v>
      </c>
      <c r="F19" s="143">
        <v>43404</v>
      </c>
      <c r="G19" s="143">
        <v>43402</v>
      </c>
      <c r="H19" s="143">
        <v>43402</v>
      </c>
      <c r="I19" s="112"/>
    </row>
    <row r="20" spans="1:9" s="21" customFormat="1" ht="29.25" customHeight="1" x14ac:dyDescent="0.15">
      <c r="A20" s="142" t="s">
        <v>179</v>
      </c>
      <c r="B20" s="112" t="s">
        <v>180</v>
      </c>
      <c r="C20" s="125">
        <v>5514000</v>
      </c>
      <c r="D20" s="144">
        <v>43362</v>
      </c>
      <c r="E20" s="143">
        <v>43374</v>
      </c>
      <c r="F20" s="143">
        <v>43392</v>
      </c>
      <c r="G20" s="143">
        <v>43385</v>
      </c>
      <c r="H20" s="143">
        <v>43385</v>
      </c>
      <c r="I20" s="112"/>
    </row>
    <row r="21" spans="1:9" s="21" customFormat="1" ht="29.25" customHeight="1" x14ac:dyDescent="0.15">
      <c r="A21" s="142" t="s">
        <v>181</v>
      </c>
      <c r="B21" s="85" t="s">
        <v>167</v>
      </c>
      <c r="C21" s="125">
        <v>8624710</v>
      </c>
      <c r="D21" s="143">
        <v>43189</v>
      </c>
      <c r="E21" s="143">
        <v>43232</v>
      </c>
      <c r="F21" s="143">
        <v>43386</v>
      </c>
      <c r="G21" s="143">
        <v>43386</v>
      </c>
      <c r="H21" s="143">
        <v>43388</v>
      </c>
      <c r="I21" s="112"/>
    </row>
    <row r="22" spans="1:9" s="21" customFormat="1" ht="29.25" customHeight="1" x14ac:dyDescent="0.15">
      <c r="A22" s="142" t="s">
        <v>168</v>
      </c>
      <c r="B22" s="112" t="s">
        <v>171</v>
      </c>
      <c r="C22" s="125">
        <v>3000000</v>
      </c>
      <c r="D22" s="143">
        <v>43381</v>
      </c>
      <c r="E22" s="143">
        <v>43383</v>
      </c>
      <c r="F22" s="143">
        <v>43399</v>
      </c>
      <c r="G22" s="143">
        <v>43399</v>
      </c>
      <c r="H22" s="143">
        <v>43399</v>
      </c>
      <c r="I22" s="112"/>
    </row>
    <row r="23" spans="1:9" ht="24" x14ac:dyDescent="0.15">
      <c r="A23" s="142" t="s">
        <v>182</v>
      </c>
      <c r="B23" s="112" t="s">
        <v>196</v>
      </c>
      <c r="C23" s="125">
        <v>2992000</v>
      </c>
      <c r="D23" s="143">
        <v>43383</v>
      </c>
      <c r="E23" s="143">
        <v>43386</v>
      </c>
      <c r="F23" s="143">
        <v>43386</v>
      </c>
      <c r="G23" s="143">
        <v>43386</v>
      </c>
      <c r="H23" s="143">
        <v>43386</v>
      </c>
      <c r="I23" s="112"/>
    </row>
    <row r="24" spans="1:9" s="95" customFormat="1" ht="24" x14ac:dyDescent="0.15">
      <c r="A24" s="142" t="s">
        <v>207</v>
      </c>
      <c r="B24" s="112" t="s">
        <v>204</v>
      </c>
      <c r="C24" s="125">
        <v>5050000</v>
      </c>
      <c r="D24" s="143">
        <v>43384</v>
      </c>
      <c r="E24" s="143">
        <v>43386</v>
      </c>
      <c r="F24" s="143">
        <v>43386</v>
      </c>
      <c r="G24" s="143">
        <v>43386</v>
      </c>
      <c r="H24" s="143">
        <v>43386</v>
      </c>
      <c r="I24" s="112"/>
    </row>
    <row r="25" spans="1:9" s="95" customFormat="1" ht="26.25" customHeight="1" x14ac:dyDescent="0.15">
      <c r="A25" s="142" t="s">
        <v>208</v>
      </c>
      <c r="B25" s="112" t="s">
        <v>204</v>
      </c>
      <c r="C25" s="125">
        <v>1500000</v>
      </c>
      <c r="D25" s="143">
        <v>43384</v>
      </c>
      <c r="E25" s="143">
        <v>43386</v>
      </c>
      <c r="F25" s="143">
        <v>43386</v>
      </c>
      <c r="G25" s="143">
        <v>43386</v>
      </c>
      <c r="H25" s="143">
        <v>43386</v>
      </c>
      <c r="I25" s="112"/>
    </row>
    <row r="26" spans="1:9" s="95" customFormat="1" ht="26.25" customHeight="1" x14ac:dyDescent="0.15">
      <c r="A26" s="142" t="s">
        <v>209</v>
      </c>
      <c r="B26" s="112" t="s">
        <v>204</v>
      </c>
      <c r="C26" s="125">
        <v>669900</v>
      </c>
      <c r="D26" s="143">
        <v>43385</v>
      </c>
      <c r="E26" s="143">
        <v>43386</v>
      </c>
      <c r="F26" s="143">
        <v>43386</v>
      </c>
      <c r="G26" s="143">
        <v>43386</v>
      </c>
      <c r="H26" s="143">
        <v>43386</v>
      </c>
      <c r="I26" s="112"/>
    </row>
    <row r="27" spans="1:9" s="95" customFormat="1" ht="26.25" customHeight="1" x14ac:dyDescent="0.15">
      <c r="A27" s="142" t="s">
        <v>212</v>
      </c>
      <c r="B27" s="112" t="s">
        <v>213</v>
      </c>
      <c r="C27" s="125">
        <v>3200000</v>
      </c>
      <c r="D27" s="143">
        <v>43391</v>
      </c>
      <c r="E27" s="143">
        <v>43393</v>
      </c>
      <c r="F27" s="143">
        <v>43399</v>
      </c>
      <c r="G27" s="143">
        <v>43399</v>
      </c>
      <c r="H27" s="143">
        <v>43402</v>
      </c>
      <c r="I27" s="112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6" workbookViewId="0">
      <selection activeCell="B24" sqref="B24"/>
    </sheetView>
  </sheetViews>
  <sheetFormatPr defaultRowHeight="13.5" x14ac:dyDescent="0.15"/>
  <cols>
    <col min="1" max="1" width="15.109375" style="113" bestFit="1" customWidth="1"/>
    <col min="2" max="2" width="23.5546875" style="126" customWidth="1"/>
    <col min="3" max="3" width="13.33203125" style="113" customWidth="1"/>
    <col min="4" max="4" width="11.5546875" style="133" bestFit="1" customWidth="1"/>
    <col min="5" max="6" width="9.5546875" style="111" customWidth="1"/>
    <col min="7" max="7" width="10.33203125" style="111" customWidth="1"/>
    <col min="8" max="8" width="12" style="111" customWidth="1"/>
    <col min="9" max="9" width="16.109375" style="18" customWidth="1"/>
    <col min="10" max="16384" width="8.88671875" style="104"/>
  </cols>
  <sheetData>
    <row r="1" spans="1:9" ht="25.5" x14ac:dyDescent="0.15">
      <c r="A1" s="158" t="s">
        <v>19</v>
      </c>
      <c r="B1" s="158"/>
      <c r="C1" s="158"/>
      <c r="D1" s="158"/>
      <c r="E1" s="158"/>
      <c r="F1" s="158"/>
      <c r="G1" s="158"/>
      <c r="H1" s="158"/>
      <c r="I1" s="158"/>
    </row>
    <row r="2" spans="1:9" ht="25.5" x14ac:dyDescent="0.15">
      <c r="A2" s="159" t="s">
        <v>104</v>
      </c>
      <c r="B2" s="159"/>
      <c r="C2" s="105"/>
      <c r="D2" s="110"/>
      <c r="E2" s="110"/>
      <c r="F2" s="110"/>
      <c r="G2" s="110"/>
      <c r="H2" s="110"/>
      <c r="I2" s="106" t="s">
        <v>81</v>
      </c>
    </row>
    <row r="3" spans="1:9" ht="26.25" customHeight="1" x14ac:dyDescent="0.15">
      <c r="A3" s="107" t="s">
        <v>4</v>
      </c>
      <c r="B3" s="129" t="s">
        <v>5</v>
      </c>
      <c r="C3" s="108" t="s">
        <v>76</v>
      </c>
      <c r="D3" s="109" t="s">
        <v>77</v>
      </c>
      <c r="E3" s="109" t="s">
        <v>82</v>
      </c>
      <c r="F3" s="109" t="s">
        <v>78</v>
      </c>
      <c r="G3" s="109" t="s">
        <v>79</v>
      </c>
      <c r="H3" s="109" t="s">
        <v>80</v>
      </c>
      <c r="I3" s="108" t="s">
        <v>92</v>
      </c>
    </row>
    <row r="4" spans="1:9" ht="23.1" customHeight="1" x14ac:dyDescent="0.15">
      <c r="A4" s="15" t="s">
        <v>105</v>
      </c>
      <c r="B4" s="127" t="s">
        <v>129</v>
      </c>
      <c r="C4" s="60" t="s">
        <v>106</v>
      </c>
      <c r="D4" s="63">
        <v>702206540</v>
      </c>
      <c r="E4" s="63"/>
      <c r="F4" s="63">
        <f>54242290+54224180+54224180+54211880+55994020+54117840+54117840+54117840+54117840</f>
        <v>489367910</v>
      </c>
      <c r="G4" s="63"/>
      <c r="H4" s="63">
        <f>SUM(E4:G4)</f>
        <v>489367910</v>
      </c>
      <c r="I4" s="76"/>
    </row>
    <row r="5" spans="1:9" ht="23.1" customHeight="1" x14ac:dyDescent="0.15">
      <c r="A5" s="15" t="s">
        <v>105</v>
      </c>
      <c r="B5" s="134" t="s">
        <v>145</v>
      </c>
      <c r="C5" s="83" t="s">
        <v>144</v>
      </c>
      <c r="D5" s="131">
        <v>115626750</v>
      </c>
      <c r="E5" s="63"/>
      <c r="F5" s="63">
        <f>9274690+8999790+9240990+9039390*6</f>
        <v>81751810</v>
      </c>
      <c r="G5" s="63"/>
      <c r="H5" s="63">
        <f>SUM(E5:G5)</f>
        <v>81751810</v>
      </c>
      <c r="I5" s="76"/>
    </row>
    <row r="6" spans="1:9" ht="23.1" customHeight="1" x14ac:dyDescent="0.15">
      <c r="A6" s="15" t="s">
        <v>103</v>
      </c>
      <c r="B6" s="134" t="s">
        <v>128</v>
      </c>
      <c r="C6" s="26" t="s">
        <v>107</v>
      </c>
      <c r="D6" s="63">
        <v>2520000</v>
      </c>
      <c r="E6" s="63"/>
      <c r="F6" s="63">
        <f>210000*9</f>
        <v>1890000</v>
      </c>
      <c r="G6" s="63"/>
      <c r="H6" s="63">
        <f t="shared" ref="H6:H12" si="0">SUM(E6:G6)</f>
        <v>1890000</v>
      </c>
      <c r="I6" s="76"/>
    </row>
    <row r="7" spans="1:9" ht="23.1" customHeight="1" x14ac:dyDescent="0.15">
      <c r="A7" s="15" t="s">
        <v>103</v>
      </c>
      <c r="B7" s="128" t="s">
        <v>118</v>
      </c>
      <c r="C7" s="83" t="s">
        <v>109</v>
      </c>
      <c r="D7" s="63">
        <v>15470000</v>
      </c>
      <c r="E7" s="63"/>
      <c r="F7" s="63">
        <f>1260000+1050000+1470000*2+1260000+1330000+1330000+1120000+980000</f>
        <v>11270000</v>
      </c>
      <c r="G7" s="63"/>
      <c r="H7" s="63">
        <f t="shared" si="0"/>
        <v>11270000</v>
      </c>
      <c r="I7" s="76"/>
    </row>
    <row r="8" spans="1:9" ht="23.1" customHeight="1" x14ac:dyDescent="0.15">
      <c r="A8" s="15" t="s">
        <v>103</v>
      </c>
      <c r="B8" s="128" t="s">
        <v>147</v>
      </c>
      <c r="C8" s="130" t="s">
        <v>150</v>
      </c>
      <c r="D8" s="63">
        <v>38356000</v>
      </c>
      <c r="E8" s="63"/>
      <c r="F8" s="63">
        <f>2752000+2223100+3207800+2984200+2807900+2709000+2635900+2408000</f>
        <v>21727900</v>
      </c>
      <c r="G8" s="63"/>
      <c r="H8" s="63">
        <f t="shared" si="0"/>
        <v>21727900</v>
      </c>
      <c r="I8" s="76"/>
    </row>
    <row r="9" spans="1:9" ht="23.1" customHeight="1" x14ac:dyDescent="0.15">
      <c r="A9" s="15" t="s">
        <v>103</v>
      </c>
      <c r="B9" s="134" t="s">
        <v>111</v>
      </c>
      <c r="C9" s="83" t="s">
        <v>112</v>
      </c>
      <c r="D9" s="131">
        <v>2520000</v>
      </c>
      <c r="E9" s="63"/>
      <c r="F9" s="63">
        <f>210000*9</f>
        <v>1890000</v>
      </c>
      <c r="G9" s="63"/>
      <c r="H9" s="63">
        <f t="shared" si="0"/>
        <v>1890000</v>
      </c>
      <c r="I9" s="76"/>
    </row>
    <row r="10" spans="1:9" ht="23.1" customHeight="1" x14ac:dyDescent="0.15">
      <c r="A10" s="15" t="s">
        <v>103</v>
      </c>
      <c r="B10" s="134" t="s">
        <v>122</v>
      </c>
      <c r="C10" s="60" t="s">
        <v>114</v>
      </c>
      <c r="D10" s="63">
        <v>2112000</v>
      </c>
      <c r="E10" s="63"/>
      <c r="F10" s="63">
        <f>176000*9</f>
        <v>1584000</v>
      </c>
      <c r="G10" s="63"/>
      <c r="H10" s="63">
        <f t="shared" si="0"/>
        <v>1584000</v>
      </c>
      <c r="I10" s="76"/>
    </row>
    <row r="11" spans="1:9" ht="23.1" customHeight="1" x14ac:dyDescent="0.15">
      <c r="A11" s="15" t="s">
        <v>103</v>
      </c>
      <c r="B11" s="134" t="s">
        <v>121</v>
      </c>
      <c r="C11" s="83" t="s">
        <v>116</v>
      </c>
      <c r="D11" s="131">
        <v>2376000</v>
      </c>
      <c r="E11" s="63"/>
      <c r="F11" s="63">
        <f>198000*9</f>
        <v>1782000</v>
      </c>
      <c r="G11" s="63"/>
      <c r="H11" s="63">
        <f t="shared" si="0"/>
        <v>1782000</v>
      </c>
      <c r="I11" s="76"/>
    </row>
    <row r="12" spans="1:9" ht="23.1" customHeight="1" x14ac:dyDescent="0.15">
      <c r="A12" s="15" t="s">
        <v>101</v>
      </c>
      <c r="B12" s="128" t="s">
        <v>138</v>
      </c>
      <c r="C12" s="84" t="s">
        <v>120</v>
      </c>
      <c r="D12" s="131">
        <v>1800000</v>
      </c>
      <c r="E12" s="63"/>
      <c r="F12" s="63">
        <f>158000+371000+158000+371000+371000</f>
        <v>1429000</v>
      </c>
      <c r="G12" s="63"/>
      <c r="H12" s="63">
        <f t="shared" si="0"/>
        <v>1429000</v>
      </c>
      <c r="I12" s="76"/>
    </row>
    <row r="13" spans="1:9" ht="23.1" customHeight="1" x14ac:dyDescent="0.15">
      <c r="A13" s="15" t="s">
        <v>103</v>
      </c>
      <c r="B13" s="134" t="s">
        <v>108</v>
      </c>
      <c r="C13" s="26" t="s">
        <v>119</v>
      </c>
      <c r="D13" s="63">
        <v>3240000</v>
      </c>
      <c r="E13" s="63"/>
      <c r="F13" s="63">
        <f>270000*9</f>
        <v>2430000</v>
      </c>
      <c r="G13" s="63"/>
      <c r="H13" s="63">
        <f>SUM(E13:G13)</f>
        <v>2430000</v>
      </c>
      <c r="I13" s="76"/>
    </row>
    <row r="14" spans="1:9" ht="23.1" customHeight="1" x14ac:dyDescent="0.15">
      <c r="A14" s="15" t="s">
        <v>103</v>
      </c>
      <c r="B14" s="134" t="s">
        <v>151</v>
      </c>
      <c r="C14" s="26" t="s">
        <v>119</v>
      </c>
      <c r="D14" s="63">
        <v>1620000</v>
      </c>
      <c r="E14" s="63"/>
      <c r="F14" s="63">
        <f>135000*9</f>
        <v>1215000</v>
      </c>
      <c r="G14" s="63"/>
      <c r="H14" s="63">
        <f>SUM(E14:G14)</f>
        <v>1215000</v>
      </c>
      <c r="I14" s="76"/>
    </row>
    <row r="15" spans="1:9" ht="23.1" customHeight="1" x14ac:dyDescent="0.15">
      <c r="A15" s="15" t="s">
        <v>103</v>
      </c>
      <c r="B15" s="128" t="s">
        <v>123</v>
      </c>
      <c r="C15" s="85" t="s">
        <v>124</v>
      </c>
      <c r="D15" s="79">
        <v>6600000</v>
      </c>
      <c r="E15" s="79"/>
      <c r="F15" s="79">
        <f>550000*10</f>
        <v>5500000</v>
      </c>
      <c r="G15" s="79"/>
      <c r="H15" s="63">
        <f t="shared" ref="H15:H29" si="1">SUM(E15:G15)</f>
        <v>5500000</v>
      </c>
      <c r="I15" s="76"/>
    </row>
    <row r="16" spans="1:9" ht="23.1" customHeight="1" x14ac:dyDescent="0.15">
      <c r="A16" s="15" t="s">
        <v>101</v>
      </c>
      <c r="B16" s="128" t="s">
        <v>133</v>
      </c>
      <c r="C16" s="85" t="s">
        <v>134</v>
      </c>
      <c r="D16" s="132">
        <v>11411160</v>
      </c>
      <c r="E16" s="63"/>
      <c r="F16" s="63">
        <f>950930*9</f>
        <v>8558370</v>
      </c>
      <c r="G16" s="63"/>
      <c r="H16" s="63">
        <f t="shared" si="1"/>
        <v>8558370</v>
      </c>
      <c r="I16" s="76"/>
    </row>
    <row r="17" spans="1:9" ht="23.1" customHeight="1" x14ac:dyDescent="0.15">
      <c r="A17" s="15" t="s">
        <v>101</v>
      </c>
      <c r="B17" s="128" t="s">
        <v>136</v>
      </c>
      <c r="C17" s="85" t="s">
        <v>137</v>
      </c>
      <c r="D17" s="132">
        <v>748000</v>
      </c>
      <c r="E17" s="63"/>
      <c r="F17" s="63">
        <f>74800*7</f>
        <v>523600</v>
      </c>
      <c r="G17" s="63"/>
      <c r="H17" s="63">
        <f t="shared" ref="H17" si="2">SUM(E17:G17)</f>
        <v>523600</v>
      </c>
      <c r="I17" s="76"/>
    </row>
    <row r="18" spans="1:9" ht="23.1" customHeight="1" x14ac:dyDescent="0.15">
      <c r="A18" s="15" t="s">
        <v>101</v>
      </c>
      <c r="B18" s="128" t="s">
        <v>153</v>
      </c>
      <c r="C18" s="85" t="s">
        <v>154</v>
      </c>
      <c r="D18" s="63">
        <v>382800</v>
      </c>
      <c r="E18" s="63"/>
      <c r="F18" s="63">
        <f>63800*3</f>
        <v>191400</v>
      </c>
      <c r="G18" s="63"/>
      <c r="H18" s="63">
        <f t="shared" si="1"/>
        <v>191400</v>
      </c>
      <c r="I18" s="15"/>
    </row>
    <row r="19" spans="1:9" ht="23.1" customHeight="1" x14ac:dyDescent="0.15">
      <c r="A19" s="15" t="s">
        <v>101</v>
      </c>
      <c r="B19" s="128" t="s">
        <v>230</v>
      </c>
      <c r="C19" s="85" t="s">
        <v>231</v>
      </c>
      <c r="D19" s="63">
        <v>3279870</v>
      </c>
      <c r="E19" s="63"/>
      <c r="F19" s="63"/>
      <c r="G19" s="63">
        <v>3279870</v>
      </c>
      <c r="H19" s="63">
        <f t="shared" si="1"/>
        <v>3279870</v>
      </c>
      <c r="I19" s="15"/>
    </row>
    <row r="20" spans="1:9" ht="23.1" customHeight="1" x14ac:dyDescent="0.15">
      <c r="A20" s="15" t="s">
        <v>101</v>
      </c>
      <c r="B20" s="128" t="s">
        <v>164</v>
      </c>
      <c r="C20" s="85" t="s">
        <v>167</v>
      </c>
      <c r="D20" s="78">
        <v>15272000</v>
      </c>
      <c r="E20" s="63"/>
      <c r="F20" s="63"/>
      <c r="G20" s="63">
        <v>15272000</v>
      </c>
      <c r="H20" s="63">
        <f t="shared" si="1"/>
        <v>15272000</v>
      </c>
      <c r="I20" s="15"/>
    </row>
    <row r="21" spans="1:9" ht="23.1" customHeight="1" x14ac:dyDescent="0.15">
      <c r="A21" s="15" t="s">
        <v>101</v>
      </c>
      <c r="B21" s="136" t="s">
        <v>165</v>
      </c>
      <c r="C21" s="112" t="s">
        <v>166</v>
      </c>
      <c r="D21" s="125">
        <v>4750000</v>
      </c>
      <c r="E21" s="63"/>
      <c r="F21" s="63"/>
      <c r="G21" s="63">
        <v>4750000</v>
      </c>
      <c r="H21" s="63">
        <f t="shared" si="1"/>
        <v>4750000</v>
      </c>
      <c r="I21" s="15"/>
    </row>
    <row r="22" spans="1:9" ht="23.1" customHeight="1" x14ac:dyDescent="0.15">
      <c r="A22" s="15" t="s">
        <v>101</v>
      </c>
      <c r="B22" s="136" t="s">
        <v>179</v>
      </c>
      <c r="C22" s="112" t="s">
        <v>180</v>
      </c>
      <c r="D22" s="125">
        <v>5514000</v>
      </c>
      <c r="E22" s="63"/>
      <c r="F22" s="63"/>
      <c r="G22" s="63">
        <v>5514000</v>
      </c>
      <c r="H22" s="63">
        <f t="shared" si="1"/>
        <v>5514000</v>
      </c>
      <c r="I22" s="15"/>
    </row>
    <row r="23" spans="1:9" ht="23.1" customHeight="1" x14ac:dyDescent="0.15">
      <c r="A23" s="15" t="s">
        <v>101</v>
      </c>
      <c r="B23" s="136" t="s">
        <v>181</v>
      </c>
      <c r="C23" s="85" t="s">
        <v>167</v>
      </c>
      <c r="D23" s="125">
        <v>8624710</v>
      </c>
      <c r="E23" s="124"/>
      <c r="F23" s="124"/>
      <c r="G23" s="124">
        <v>8624710</v>
      </c>
      <c r="H23" s="63">
        <f t="shared" si="1"/>
        <v>8624710</v>
      </c>
      <c r="I23" s="123"/>
    </row>
    <row r="24" spans="1:9" ht="23.1" customHeight="1" x14ac:dyDescent="0.15">
      <c r="A24" s="15" t="s">
        <v>101</v>
      </c>
      <c r="B24" s="136" t="s">
        <v>168</v>
      </c>
      <c r="C24" s="112" t="s">
        <v>171</v>
      </c>
      <c r="D24" s="125">
        <v>3000000</v>
      </c>
      <c r="E24" s="125"/>
      <c r="F24" s="125"/>
      <c r="G24" s="125">
        <v>3000000</v>
      </c>
      <c r="H24" s="63">
        <f t="shared" si="1"/>
        <v>3000000</v>
      </c>
      <c r="I24" s="112"/>
    </row>
    <row r="25" spans="1:9" ht="23.1" customHeight="1" x14ac:dyDescent="0.15">
      <c r="A25" s="15" t="s">
        <v>101</v>
      </c>
      <c r="B25" s="136" t="s">
        <v>182</v>
      </c>
      <c r="C25" s="112" t="s">
        <v>196</v>
      </c>
      <c r="D25" s="125">
        <v>2992000</v>
      </c>
      <c r="E25" s="125"/>
      <c r="F25" s="125"/>
      <c r="G25" s="125">
        <v>2992000</v>
      </c>
      <c r="H25" s="63">
        <f t="shared" si="1"/>
        <v>2992000</v>
      </c>
      <c r="I25" s="112"/>
    </row>
    <row r="26" spans="1:9" ht="23.1" customHeight="1" x14ac:dyDescent="0.15">
      <c r="A26" s="15" t="s">
        <v>101</v>
      </c>
      <c r="B26" s="136" t="s">
        <v>207</v>
      </c>
      <c r="C26" s="112" t="s">
        <v>204</v>
      </c>
      <c r="D26" s="125">
        <v>5050000</v>
      </c>
      <c r="E26" s="63"/>
      <c r="F26" s="63"/>
      <c r="G26" s="63">
        <v>5050000</v>
      </c>
      <c r="H26" s="63">
        <f t="shared" si="1"/>
        <v>5050000</v>
      </c>
      <c r="I26" s="15"/>
    </row>
    <row r="27" spans="1:9" ht="23.1" customHeight="1" x14ac:dyDescent="0.15">
      <c r="A27" s="15" t="s">
        <v>101</v>
      </c>
      <c r="B27" s="136" t="s">
        <v>208</v>
      </c>
      <c r="C27" s="112" t="s">
        <v>204</v>
      </c>
      <c r="D27" s="125">
        <v>1500000</v>
      </c>
      <c r="E27" s="63"/>
      <c r="F27" s="63"/>
      <c r="G27" s="63">
        <v>1500000</v>
      </c>
      <c r="H27" s="63">
        <f t="shared" si="1"/>
        <v>1500000</v>
      </c>
      <c r="I27" s="15"/>
    </row>
    <row r="28" spans="1:9" ht="23.1" customHeight="1" x14ac:dyDescent="0.15">
      <c r="A28" s="15" t="s">
        <v>101</v>
      </c>
      <c r="B28" s="136" t="s">
        <v>209</v>
      </c>
      <c r="C28" s="112" t="s">
        <v>204</v>
      </c>
      <c r="D28" s="125">
        <v>669900</v>
      </c>
      <c r="E28" s="63"/>
      <c r="F28" s="63"/>
      <c r="G28" s="63">
        <v>669900</v>
      </c>
      <c r="H28" s="63">
        <f t="shared" si="1"/>
        <v>669900</v>
      </c>
      <c r="I28" s="15"/>
    </row>
    <row r="29" spans="1:9" ht="23.1" customHeight="1" x14ac:dyDescent="0.15">
      <c r="A29" s="15" t="s">
        <v>101</v>
      </c>
      <c r="B29" s="136" t="s">
        <v>212</v>
      </c>
      <c r="C29" s="112" t="s">
        <v>213</v>
      </c>
      <c r="D29" s="125">
        <v>3200000</v>
      </c>
      <c r="E29" s="63"/>
      <c r="F29" s="63"/>
      <c r="G29" s="63">
        <v>3200000</v>
      </c>
      <c r="H29" s="63">
        <f t="shared" si="1"/>
        <v>3200000</v>
      </c>
      <c r="I29" s="15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opLeftCell="A37" workbookViewId="0">
      <selection activeCell="E56" sqref="E56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21.77734375" style="8" customWidth="1"/>
    <col min="4" max="4" width="18" style="8" customWidth="1"/>
    <col min="5" max="5" width="35" style="8" customWidth="1"/>
  </cols>
  <sheetData>
    <row r="1" spans="1:5" ht="39" customHeight="1" x14ac:dyDescent="0.15">
      <c r="A1" s="154" t="s">
        <v>21</v>
      </c>
      <c r="B1" s="154"/>
      <c r="C1" s="154"/>
      <c r="D1" s="154"/>
      <c r="E1" s="154"/>
    </row>
    <row r="2" spans="1:5" ht="26.25" thickBot="1" x14ac:dyDescent="0.2">
      <c r="A2" s="55" t="s">
        <v>101</v>
      </c>
      <c r="B2" s="27"/>
      <c r="C2" s="1"/>
      <c r="D2" s="1"/>
      <c r="E2" s="71" t="s">
        <v>52</v>
      </c>
    </row>
    <row r="3" spans="1:5" ht="21" customHeight="1" thickTop="1" x14ac:dyDescent="0.15">
      <c r="A3" s="163" t="s">
        <v>53</v>
      </c>
      <c r="B3" s="28" t="s">
        <v>54</v>
      </c>
      <c r="C3" s="160" t="s">
        <v>169</v>
      </c>
      <c r="D3" s="161"/>
      <c r="E3" s="162"/>
    </row>
    <row r="4" spans="1:5" ht="21" customHeight="1" x14ac:dyDescent="0.15">
      <c r="A4" s="164"/>
      <c r="B4" s="29" t="s">
        <v>55</v>
      </c>
      <c r="C4" s="88">
        <v>3100000</v>
      </c>
      <c r="D4" s="40" t="s">
        <v>56</v>
      </c>
      <c r="E4" s="89">
        <v>3000000</v>
      </c>
    </row>
    <row r="5" spans="1:5" ht="21" customHeight="1" x14ac:dyDescent="0.15">
      <c r="A5" s="164"/>
      <c r="B5" s="29" t="s">
        <v>57</v>
      </c>
      <c r="C5" s="41">
        <f>E4/C4</f>
        <v>0.967741935483871</v>
      </c>
      <c r="D5" s="40" t="s">
        <v>33</v>
      </c>
      <c r="E5" s="89">
        <v>3000000</v>
      </c>
    </row>
    <row r="6" spans="1:5" ht="21" customHeight="1" x14ac:dyDescent="0.15">
      <c r="A6" s="164"/>
      <c r="B6" s="29" t="s">
        <v>32</v>
      </c>
      <c r="C6" s="42" t="s">
        <v>172</v>
      </c>
      <c r="D6" s="40" t="s">
        <v>83</v>
      </c>
      <c r="E6" s="42" t="s">
        <v>174</v>
      </c>
    </row>
    <row r="7" spans="1:5" ht="21" customHeight="1" x14ac:dyDescent="0.15">
      <c r="A7" s="164"/>
      <c r="B7" s="29" t="s">
        <v>58</v>
      </c>
      <c r="C7" s="86" t="s">
        <v>125</v>
      </c>
      <c r="D7" s="40" t="s">
        <v>59</v>
      </c>
      <c r="E7" s="46" t="s">
        <v>170</v>
      </c>
    </row>
    <row r="8" spans="1:5" ht="21" customHeight="1" x14ac:dyDescent="0.15">
      <c r="A8" s="164"/>
      <c r="B8" s="29" t="s">
        <v>60</v>
      </c>
      <c r="C8" s="86" t="s">
        <v>126</v>
      </c>
      <c r="D8" s="40" t="s">
        <v>35</v>
      </c>
      <c r="E8" s="43" t="s">
        <v>175</v>
      </c>
    </row>
    <row r="9" spans="1:5" ht="21" customHeight="1" thickBot="1" x14ac:dyDescent="0.2">
      <c r="A9" s="165"/>
      <c r="B9" s="30" t="s">
        <v>61</v>
      </c>
      <c r="C9" s="87" t="s">
        <v>127</v>
      </c>
      <c r="D9" s="44" t="s">
        <v>62</v>
      </c>
      <c r="E9" s="45" t="s">
        <v>177</v>
      </c>
    </row>
    <row r="10" spans="1:5" ht="21" customHeight="1" thickTop="1" x14ac:dyDescent="0.15">
      <c r="A10" s="163" t="s">
        <v>53</v>
      </c>
      <c r="B10" s="28" t="s">
        <v>54</v>
      </c>
      <c r="C10" s="160" t="s">
        <v>183</v>
      </c>
      <c r="D10" s="161"/>
      <c r="E10" s="162"/>
    </row>
    <row r="11" spans="1:5" ht="21" customHeight="1" x14ac:dyDescent="0.15">
      <c r="A11" s="164"/>
      <c r="B11" s="29" t="s">
        <v>55</v>
      </c>
      <c r="C11" s="88">
        <v>3153500</v>
      </c>
      <c r="D11" s="40" t="s">
        <v>56</v>
      </c>
      <c r="E11" s="89">
        <v>2992000</v>
      </c>
    </row>
    <row r="12" spans="1:5" ht="21" customHeight="1" x14ac:dyDescent="0.15">
      <c r="A12" s="164"/>
      <c r="B12" s="29" t="s">
        <v>57</v>
      </c>
      <c r="C12" s="41">
        <f>E11/C11</f>
        <v>0.94878706199460916</v>
      </c>
      <c r="D12" s="40" t="s">
        <v>33</v>
      </c>
      <c r="E12" s="89">
        <f>E11</f>
        <v>2992000</v>
      </c>
    </row>
    <row r="13" spans="1:5" ht="21" customHeight="1" x14ac:dyDescent="0.15">
      <c r="A13" s="164"/>
      <c r="B13" s="29" t="s">
        <v>32</v>
      </c>
      <c r="C13" s="42" t="s">
        <v>189</v>
      </c>
      <c r="D13" s="40" t="s">
        <v>83</v>
      </c>
      <c r="E13" s="46" t="s">
        <v>190</v>
      </c>
    </row>
    <row r="14" spans="1:5" ht="21" customHeight="1" x14ac:dyDescent="0.15">
      <c r="A14" s="164"/>
      <c r="B14" s="29" t="s">
        <v>58</v>
      </c>
      <c r="C14" s="86" t="s">
        <v>125</v>
      </c>
      <c r="D14" s="40" t="s">
        <v>59</v>
      </c>
      <c r="E14" s="46" t="s">
        <v>191</v>
      </c>
    </row>
    <row r="15" spans="1:5" ht="21" customHeight="1" x14ac:dyDescent="0.15">
      <c r="A15" s="164"/>
      <c r="B15" s="29" t="s">
        <v>60</v>
      </c>
      <c r="C15" s="86" t="s">
        <v>126</v>
      </c>
      <c r="D15" s="40" t="s">
        <v>35</v>
      </c>
      <c r="E15" s="43" t="s">
        <v>192</v>
      </c>
    </row>
    <row r="16" spans="1:5" ht="21" customHeight="1" thickBot="1" x14ac:dyDescent="0.2">
      <c r="A16" s="165"/>
      <c r="B16" s="30" t="s">
        <v>61</v>
      </c>
      <c r="C16" s="87" t="s">
        <v>127</v>
      </c>
      <c r="D16" s="44" t="s">
        <v>62</v>
      </c>
      <c r="E16" s="45" t="s">
        <v>195</v>
      </c>
    </row>
    <row r="17" spans="1:5" s="95" customFormat="1" ht="21" customHeight="1" thickTop="1" x14ac:dyDescent="0.15">
      <c r="A17" s="163" t="s">
        <v>53</v>
      </c>
      <c r="B17" s="28" t="s">
        <v>54</v>
      </c>
      <c r="C17" s="160" t="s">
        <v>202</v>
      </c>
      <c r="D17" s="161"/>
      <c r="E17" s="162"/>
    </row>
    <row r="18" spans="1:5" s="95" customFormat="1" ht="21" customHeight="1" x14ac:dyDescent="0.15">
      <c r="A18" s="164"/>
      <c r="B18" s="29" t="s">
        <v>55</v>
      </c>
      <c r="C18" s="88">
        <v>5241000</v>
      </c>
      <c r="D18" s="40" t="s">
        <v>56</v>
      </c>
      <c r="E18" s="89">
        <v>5050000</v>
      </c>
    </row>
    <row r="19" spans="1:5" s="95" customFormat="1" ht="21" customHeight="1" x14ac:dyDescent="0.15">
      <c r="A19" s="164"/>
      <c r="B19" s="29" t="s">
        <v>57</v>
      </c>
      <c r="C19" s="41">
        <f>E18/C18</f>
        <v>0.96355657317305854</v>
      </c>
      <c r="D19" s="40" t="s">
        <v>33</v>
      </c>
      <c r="E19" s="89">
        <f>E18</f>
        <v>5050000</v>
      </c>
    </row>
    <row r="20" spans="1:5" s="95" customFormat="1" ht="21" customHeight="1" x14ac:dyDescent="0.15">
      <c r="A20" s="164"/>
      <c r="B20" s="29" t="s">
        <v>32</v>
      </c>
      <c r="C20" s="42" t="s">
        <v>198</v>
      </c>
      <c r="D20" s="40" t="s">
        <v>83</v>
      </c>
      <c r="E20" s="46" t="s">
        <v>199</v>
      </c>
    </row>
    <row r="21" spans="1:5" s="95" customFormat="1" ht="21" customHeight="1" x14ac:dyDescent="0.15">
      <c r="A21" s="164"/>
      <c r="B21" s="29" t="s">
        <v>58</v>
      </c>
      <c r="C21" s="86" t="s">
        <v>125</v>
      </c>
      <c r="D21" s="40" t="s">
        <v>59</v>
      </c>
      <c r="E21" s="46" t="s">
        <v>191</v>
      </c>
    </row>
    <row r="22" spans="1:5" s="95" customFormat="1" ht="21" customHeight="1" x14ac:dyDescent="0.15">
      <c r="A22" s="164"/>
      <c r="B22" s="29" t="s">
        <v>60</v>
      </c>
      <c r="C22" s="86" t="s">
        <v>126</v>
      </c>
      <c r="D22" s="40" t="s">
        <v>35</v>
      </c>
      <c r="E22" s="43" t="s">
        <v>200</v>
      </c>
    </row>
    <row r="23" spans="1:5" s="95" customFormat="1" ht="21" customHeight="1" thickBot="1" x14ac:dyDescent="0.2">
      <c r="A23" s="165"/>
      <c r="B23" s="30" t="s">
        <v>61</v>
      </c>
      <c r="C23" s="87" t="s">
        <v>127</v>
      </c>
      <c r="D23" s="44" t="s">
        <v>62</v>
      </c>
      <c r="E23" s="45" t="s">
        <v>201</v>
      </c>
    </row>
    <row r="24" spans="1:5" s="95" customFormat="1" ht="21" customHeight="1" thickTop="1" x14ac:dyDescent="0.15">
      <c r="A24" s="163" t="s">
        <v>53</v>
      </c>
      <c r="B24" s="28" t="s">
        <v>54</v>
      </c>
      <c r="C24" s="160" t="s">
        <v>214</v>
      </c>
      <c r="D24" s="161"/>
      <c r="E24" s="162"/>
    </row>
    <row r="25" spans="1:5" s="95" customFormat="1" ht="21" customHeight="1" x14ac:dyDescent="0.15">
      <c r="A25" s="164"/>
      <c r="B25" s="29" t="s">
        <v>55</v>
      </c>
      <c r="C25" s="88">
        <v>1580000</v>
      </c>
      <c r="D25" s="40" t="s">
        <v>56</v>
      </c>
      <c r="E25" s="89">
        <v>1500000</v>
      </c>
    </row>
    <row r="26" spans="1:5" s="95" customFormat="1" ht="21" customHeight="1" x14ac:dyDescent="0.15">
      <c r="A26" s="164"/>
      <c r="B26" s="29" t="s">
        <v>57</v>
      </c>
      <c r="C26" s="41">
        <f>E25/C25</f>
        <v>0.94936708860759489</v>
      </c>
      <c r="D26" s="40" t="s">
        <v>33</v>
      </c>
      <c r="E26" s="89">
        <f>E25</f>
        <v>1500000</v>
      </c>
    </row>
    <row r="27" spans="1:5" s="95" customFormat="1" ht="21" customHeight="1" x14ac:dyDescent="0.15">
      <c r="A27" s="164"/>
      <c r="B27" s="29" t="s">
        <v>32</v>
      </c>
      <c r="C27" s="42" t="s">
        <v>198</v>
      </c>
      <c r="D27" s="40" t="s">
        <v>83</v>
      </c>
      <c r="E27" s="46" t="s">
        <v>199</v>
      </c>
    </row>
    <row r="28" spans="1:5" s="95" customFormat="1" ht="21" customHeight="1" x14ac:dyDescent="0.15">
      <c r="A28" s="164"/>
      <c r="B28" s="29" t="s">
        <v>58</v>
      </c>
      <c r="C28" s="86" t="s">
        <v>125</v>
      </c>
      <c r="D28" s="40" t="s">
        <v>59</v>
      </c>
      <c r="E28" s="46" t="s">
        <v>191</v>
      </c>
    </row>
    <row r="29" spans="1:5" s="95" customFormat="1" ht="21" customHeight="1" x14ac:dyDescent="0.15">
      <c r="A29" s="164"/>
      <c r="B29" s="29" t="s">
        <v>60</v>
      </c>
      <c r="C29" s="86" t="s">
        <v>126</v>
      </c>
      <c r="D29" s="40" t="s">
        <v>35</v>
      </c>
      <c r="E29" s="43" t="s">
        <v>200</v>
      </c>
    </row>
    <row r="30" spans="1:5" s="95" customFormat="1" ht="21" customHeight="1" thickBot="1" x14ac:dyDescent="0.2">
      <c r="A30" s="165"/>
      <c r="B30" s="30" t="s">
        <v>61</v>
      </c>
      <c r="C30" s="87" t="s">
        <v>127</v>
      </c>
      <c r="D30" s="44" t="s">
        <v>62</v>
      </c>
      <c r="E30" s="45" t="s">
        <v>201</v>
      </c>
    </row>
    <row r="31" spans="1:5" s="95" customFormat="1" ht="21" customHeight="1" thickTop="1" x14ac:dyDescent="0.15">
      <c r="A31" s="163" t="s">
        <v>53</v>
      </c>
      <c r="B31" s="28" t="s">
        <v>54</v>
      </c>
      <c r="C31" s="160" t="s">
        <v>216</v>
      </c>
      <c r="D31" s="161"/>
      <c r="E31" s="162"/>
    </row>
    <row r="32" spans="1:5" s="95" customFormat="1" ht="21" customHeight="1" x14ac:dyDescent="0.15">
      <c r="A32" s="164"/>
      <c r="B32" s="29" t="s">
        <v>55</v>
      </c>
      <c r="C32" s="88">
        <v>694800</v>
      </c>
      <c r="D32" s="40" t="s">
        <v>56</v>
      </c>
      <c r="E32" s="89">
        <v>669900</v>
      </c>
    </row>
    <row r="33" spans="1:5" s="95" customFormat="1" ht="21" customHeight="1" x14ac:dyDescent="0.15">
      <c r="A33" s="164"/>
      <c r="B33" s="29" t="s">
        <v>57</v>
      </c>
      <c r="C33" s="41">
        <f>E32/C32</f>
        <v>0.96416234887737473</v>
      </c>
      <c r="D33" s="40" t="s">
        <v>33</v>
      </c>
      <c r="E33" s="89">
        <f>E32</f>
        <v>669900</v>
      </c>
    </row>
    <row r="34" spans="1:5" s="95" customFormat="1" ht="21" customHeight="1" x14ac:dyDescent="0.15">
      <c r="A34" s="164"/>
      <c r="B34" s="29" t="s">
        <v>32</v>
      </c>
      <c r="C34" s="42" t="s">
        <v>210</v>
      </c>
      <c r="D34" s="40" t="s">
        <v>83</v>
      </c>
      <c r="E34" s="46" t="s">
        <v>211</v>
      </c>
    </row>
    <row r="35" spans="1:5" s="95" customFormat="1" ht="21" customHeight="1" x14ac:dyDescent="0.15">
      <c r="A35" s="164"/>
      <c r="B35" s="29" t="s">
        <v>58</v>
      </c>
      <c r="C35" s="86" t="s">
        <v>125</v>
      </c>
      <c r="D35" s="40" t="s">
        <v>59</v>
      </c>
      <c r="E35" s="46" t="s">
        <v>191</v>
      </c>
    </row>
    <row r="36" spans="1:5" s="95" customFormat="1" ht="21" customHeight="1" x14ac:dyDescent="0.15">
      <c r="A36" s="164"/>
      <c r="B36" s="29" t="s">
        <v>60</v>
      </c>
      <c r="C36" s="86" t="s">
        <v>126</v>
      </c>
      <c r="D36" s="40" t="s">
        <v>35</v>
      </c>
      <c r="E36" s="43" t="s">
        <v>200</v>
      </c>
    </row>
    <row r="37" spans="1:5" s="95" customFormat="1" ht="21" customHeight="1" thickBot="1" x14ac:dyDescent="0.2">
      <c r="A37" s="165"/>
      <c r="B37" s="30" t="s">
        <v>61</v>
      </c>
      <c r="C37" s="87" t="s">
        <v>127</v>
      </c>
      <c r="D37" s="44" t="s">
        <v>62</v>
      </c>
      <c r="E37" s="45" t="s">
        <v>201</v>
      </c>
    </row>
    <row r="38" spans="1:5" s="95" customFormat="1" ht="21" customHeight="1" thickTop="1" x14ac:dyDescent="0.15">
      <c r="A38" s="163" t="s">
        <v>53</v>
      </c>
      <c r="B38" s="28" t="s">
        <v>54</v>
      </c>
      <c r="C38" s="160" t="s">
        <v>224</v>
      </c>
      <c r="D38" s="161"/>
      <c r="E38" s="162"/>
    </row>
    <row r="39" spans="1:5" s="95" customFormat="1" ht="21" customHeight="1" x14ac:dyDescent="0.15">
      <c r="A39" s="164"/>
      <c r="B39" s="29" t="s">
        <v>55</v>
      </c>
      <c r="C39" s="88">
        <v>3390000</v>
      </c>
      <c r="D39" s="40" t="s">
        <v>56</v>
      </c>
      <c r="E39" s="89">
        <v>3200000</v>
      </c>
    </row>
    <row r="40" spans="1:5" s="95" customFormat="1" ht="21" customHeight="1" x14ac:dyDescent="0.15">
      <c r="A40" s="164"/>
      <c r="B40" s="29" t="s">
        <v>57</v>
      </c>
      <c r="C40" s="41">
        <f>E39/C39</f>
        <v>0.94395280235988199</v>
      </c>
      <c r="D40" s="40" t="s">
        <v>33</v>
      </c>
      <c r="E40" s="89">
        <f>E39</f>
        <v>3200000</v>
      </c>
    </row>
    <row r="41" spans="1:5" s="95" customFormat="1" ht="21" customHeight="1" x14ac:dyDescent="0.15">
      <c r="A41" s="164"/>
      <c r="B41" s="29" t="s">
        <v>32</v>
      </c>
      <c r="C41" s="42" t="s">
        <v>219</v>
      </c>
      <c r="D41" s="40" t="s">
        <v>83</v>
      </c>
      <c r="E41" s="46" t="s">
        <v>220</v>
      </c>
    </row>
    <row r="42" spans="1:5" s="95" customFormat="1" ht="21" customHeight="1" x14ac:dyDescent="0.15">
      <c r="A42" s="164"/>
      <c r="B42" s="29" t="s">
        <v>58</v>
      </c>
      <c r="C42" s="86" t="s">
        <v>125</v>
      </c>
      <c r="D42" s="40" t="s">
        <v>59</v>
      </c>
      <c r="E42" s="46" t="s">
        <v>221</v>
      </c>
    </row>
    <row r="43" spans="1:5" s="95" customFormat="1" ht="21" customHeight="1" x14ac:dyDescent="0.15">
      <c r="A43" s="164"/>
      <c r="B43" s="29" t="s">
        <v>60</v>
      </c>
      <c r="C43" s="86" t="s">
        <v>126</v>
      </c>
      <c r="D43" s="40" t="s">
        <v>35</v>
      </c>
      <c r="E43" s="43" t="s">
        <v>222</v>
      </c>
    </row>
    <row r="44" spans="1:5" s="95" customFormat="1" ht="21" customHeight="1" thickBot="1" x14ac:dyDescent="0.2">
      <c r="A44" s="165"/>
      <c r="B44" s="30" t="s">
        <v>61</v>
      </c>
      <c r="C44" s="87" t="s">
        <v>127</v>
      </c>
      <c r="D44" s="44" t="s">
        <v>62</v>
      </c>
      <c r="E44" s="45" t="s">
        <v>223</v>
      </c>
    </row>
    <row r="45" spans="1:5" s="95" customFormat="1" ht="21" customHeight="1" thickTop="1" x14ac:dyDescent="0.15">
      <c r="A45" s="163" t="s">
        <v>53</v>
      </c>
      <c r="B45" s="28" t="s">
        <v>54</v>
      </c>
      <c r="C45" s="160" t="s">
        <v>284</v>
      </c>
      <c r="D45" s="161"/>
      <c r="E45" s="162"/>
    </row>
    <row r="46" spans="1:5" s="95" customFormat="1" ht="21" customHeight="1" x14ac:dyDescent="0.15">
      <c r="A46" s="164"/>
      <c r="B46" s="29" t="s">
        <v>55</v>
      </c>
      <c r="C46" s="88">
        <v>1670000</v>
      </c>
      <c r="D46" s="40" t="s">
        <v>56</v>
      </c>
      <c r="E46" s="89">
        <v>1500000</v>
      </c>
    </row>
    <row r="47" spans="1:5" s="95" customFormat="1" ht="21" customHeight="1" x14ac:dyDescent="0.15">
      <c r="A47" s="164"/>
      <c r="B47" s="29" t="s">
        <v>57</v>
      </c>
      <c r="C47" s="41">
        <f>E46/C46</f>
        <v>0.89820359281437123</v>
      </c>
      <c r="D47" s="40" t="s">
        <v>33</v>
      </c>
      <c r="E47" s="89">
        <f>E46</f>
        <v>1500000</v>
      </c>
    </row>
    <row r="48" spans="1:5" s="95" customFormat="1" ht="21" customHeight="1" x14ac:dyDescent="0.15">
      <c r="A48" s="164"/>
      <c r="B48" s="29" t="s">
        <v>32</v>
      </c>
      <c r="C48" s="42" t="s">
        <v>280</v>
      </c>
      <c r="D48" s="40" t="s">
        <v>83</v>
      </c>
      <c r="E48" s="46" t="s">
        <v>281</v>
      </c>
    </row>
    <row r="49" spans="1:5" s="95" customFormat="1" ht="21" customHeight="1" x14ac:dyDescent="0.15">
      <c r="A49" s="164"/>
      <c r="B49" s="29" t="s">
        <v>58</v>
      </c>
      <c r="C49" s="86" t="s">
        <v>125</v>
      </c>
      <c r="D49" s="40" t="s">
        <v>59</v>
      </c>
      <c r="E49" s="46" t="s">
        <v>282</v>
      </c>
    </row>
    <row r="50" spans="1:5" s="95" customFormat="1" ht="21" customHeight="1" x14ac:dyDescent="0.15">
      <c r="A50" s="164"/>
      <c r="B50" s="29" t="s">
        <v>60</v>
      </c>
      <c r="C50" s="86" t="s">
        <v>126</v>
      </c>
      <c r="D50" s="40" t="s">
        <v>35</v>
      </c>
      <c r="E50" s="43" t="s">
        <v>283</v>
      </c>
    </row>
    <row r="51" spans="1:5" s="95" customFormat="1" ht="21" customHeight="1" thickBot="1" x14ac:dyDescent="0.2">
      <c r="A51" s="165"/>
      <c r="B51" s="30" t="s">
        <v>61</v>
      </c>
      <c r="C51" s="87" t="s">
        <v>127</v>
      </c>
      <c r="D51" s="44" t="s">
        <v>62</v>
      </c>
      <c r="E51" s="194" t="s">
        <v>287</v>
      </c>
    </row>
    <row r="52" spans="1:5" s="95" customFormat="1" ht="21" customHeight="1" thickTop="1" x14ac:dyDescent="0.15">
      <c r="A52" s="163" t="s">
        <v>53</v>
      </c>
      <c r="B52" s="28" t="s">
        <v>54</v>
      </c>
      <c r="C52" s="160" t="s">
        <v>277</v>
      </c>
      <c r="D52" s="161"/>
      <c r="E52" s="162"/>
    </row>
    <row r="53" spans="1:5" s="95" customFormat="1" ht="21" customHeight="1" x14ac:dyDescent="0.15">
      <c r="A53" s="164"/>
      <c r="B53" s="29" t="s">
        <v>55</v>
      </c>
      <c r="C53" s="88">
        <v>4800000</v>
      </c>
      <c r="D53" s="40" t="s">
        <v>56</v>
      </c>
      <c r="E53" s="89">
        <v>4600000</v>
      </c>
    </row>
    <row r="54" spans="1:5" s="95" customFormat="1" ht="21" customHeight="1" x14ac:dyDescent="0.15">
      <c r="A54" s="164"/>
      <c r="B54" s="29" t="s">
        <v>57</v>
      </c>
      <c r="C54" s="41">
        <f>E53/C53</f>
        <v>0.95833333333333337</v>
      </c>
      <c r="D54" s="40" t="s">
        <v>33</v>
      </c>
      <c r="E54" s="89">
        <f>E53</f>
        <v>4600000</v>
      </c>
    </row>
    <row r="55" spans="1:5" s="95" customFormat="1" ht="21" customHeight="1" x14ac:dyDescent="0.15">
      <c r="A55" s="164"/>
      <c r="B55" s="29" t="s">
        <v>32</v>
      </c>
      <c r="C55" s="42" t="s">
        <v>232</v>
      </c>
      <c r="D55" s="40" t="s">
        <v>83</v>
      </c>
      <c r="E55" s="46" t="s">
        <v>237</v>
      </c>
    </row>
    <row r="56" spans="1:5" s="95" customFormat="1" ht="21" customHeight="1" x14ac:dyDescent="0.15">
      <c r="A56" s="164"/>
      <c r="B56" s="29" t="s">
        <v>58</v>
      </c>
      <c r="C56" s="86" t="s">
        <v>125</v>
      </c>
      <c r="D56" s="40" t="s">
        <v>59</v>
      </c>
      <c r="E56" s="46" t="s">
        <v>233</v>
      </c>
    </row>
    <row r="57" spans="1:5" s="95" customFormat="1" ht="21" customHeight="1" x14ac:dyDescent="0.15">
      <c r="A57" s="164"/>
      <c r="B57" s="29" t="s">
        <v>60</v>
      </c>
      <c r="C57" s="86" t="s">
        <v>126</v>
      </c>
      <c r="D57" s="40" t="s">
        <v>35</v>
      </c>
      <c r="E57" s="43" t="s">
        <v>234</v>
      </c>
    </row>
    <row r="58" spans="1:5" s="95" customFormat="1" ht="21" customHeight="1" thickBot="1" x14ac:dyDescent="0.2">
      <c r="A58" s="165"/>
      <c r="B58" s="30" t="s">
        <v>61</v>
      </c>
      <c r="C58" s="87" t="s">
        <v>127</v>
      </c>
      <c r="D58" s="44" t="s">
        <v>62</v>
      </c>
      <c r="E58" s="45" t="s">
        <v>235</v>
      </c>
    </row>
    <row r="59" spans="1:5" s="95" customFormat="1" ht="21" customHeight="1" thickTop="1" x14ac:dyDescent="0.15">
      <c r="A59" s="163" t="s">
        <v>53</v>
      </c>
      <c r="B59" s="28" t="s">
        <v>54</v>
      </c>
      <c r="C59" s="160" t="s">
        <v>278</v>
      </c>
      <c r="D59" s="161"/>
      <c r="E59" s="162"/>
    </row>
    <row r="60" spans="1:5" s="95" customFormat="1" ht="21" customHeight="1" x14ac:dyDescent="0.15">
      <c r="A60" s="164"/>
      <c r="B60" s="29" t="s">
        <v>55</v>
      </c>
      <c r="C60" s="88">
        <v>4800000</v>
      </c>
      <c r="D60" s="40" t="s">
        <v>56</v>
      </c>
      <c r="E60" s="89">
        <v>4600000</v>
      </c>
    </row>
    <row r="61" spans="1:5" s="95" customFormat="1" ht="21" customHeight="1" x14ac:dyDescent="0.15">
      <c r="A61" s="164"/>
      <c r="B61" s="29" t="s">
        <v>57</v>
      </c>
      <c r="C61" s="41">
        <f>E60/C60</f>
        <v>0.95833333333333337</v>
      </c>
      <c r="D61" s="40" t="s">
        <v>33</v>
      </c>
      <c r="E61" s="89">
        <f>E60</f>
        <v>4600000</v>
      </c>
    </row>
    <row r="62" spans="1:5" s="95" customFormat="1" ht="21" customHeight="1" x14ac:dyDescent="0.15">
      <c r="A62" s="164"/>
      <c r="B62" s="29" t="s">
        <v>32</v>
      </c>
      <c r="C62" s="42" t="s">
        <v>232</v>
      </c>
      <c r="D62" s="40" t="s">
        <v>83</v>
      </c>
      <c r="E62" s="46" t="s">
        <v>237</v>
      </c>
    </row>
    <row r="63" spans="1:5" s="95" customFormat="1" ht="21" customHeight="1" x14ac:dyDescent="0.15">
      <c r="A63" s="164"/>
      <c r="B63" s="29" t="s">
        <v>58</v>
      </c>
      <c r="C63" s="86" t="s">
        <v>125</v>
      </c>
      <c r="D63" s="40" t="s">
        <v>59</v>
      </c>
      <c r="E63" s="46" t="s">
        <v>233</v>
      </c>
    </row>
    <row r="64" spans="1:5" s="95" customFormat="1" ht="21" customHeight="1" x14ac:dyDescent="0.15">
      <c r="A64" s="164"/>
      <c r="B64" s="29" t="s">
        <v>60</v>
      </c>
      <c r="C64" s="86" t="s">
        <v>126</v>
      </c>
      <c r="D64" s="40" t="s">
        <v>35</v>
      </c>
      <c r="E64" s="43" t="s">
        <v>279</v>
      </c>
    </row>
    <row r="65" spans="1:5" s="95" customFormat="1" ht="21" customHeight="1" thickBot="1" x14ac:dyDescent="0.2">
      <c r="A65" s="165"/>
      <c r="B65" s="30" t="s">
        <v>61</v>
      </c>
      <c r="C65" s="87" t="s">
        <v>127</v>
      </c>
      <c r="D65" s="44" t="s">
        <v>62</v>
      </c>
      <c r="E65" s="45" t="s">
        <v>275</v>
      </c>
    </row>
    <row r="66" spans="1:5" ht="14.25" thickTop="1" x14ac:dyDescent="0.15"/>
  </sheetData>
  <mergeCells count="19">
    <mergeCell ref="A31:A37"/>
    <mergeCell ref="A45:A51"/>
    <mergeCell ref="C45:E45"/>
    <mergeCell ref="C31:E31"/>
    <mergeCell ref="A59:A65"/>
    <mergeCell ref="C59:E59"/>
    <mergeCell ref="A1:E1"/>
    <mergeCell ref="A10:A16"/>
    <mergeCell ref="C10:E10"/>
    <mergeCell ref="A3:A9"/>
    <mergeCell ref="C3:E3"/>
    <mergeCell ref="A52:A58"/>
    <mergeCell ref="C52:E52"/>
    <mergeCell ref="A38:A44"/>
    <mergeCell ref="C38:E38"/>
    <mergeCell ref="A17:A23"/>
    <mergeCell ref="C17:E17"/>
    <mergeCell ref="A24:A30"/>
    <mergeCell ref="C24:E2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topLeftCell="A55" workbookViewId="0">
      <selection activeCell="D62" sqref="D62:F62"/>
    </sheetView>
  </sheetViews>
  <sheetFormatPr defaultRowHeight="13.5" x14ac:dyDescent="0.15"/>
  <cols>
    <col min="1" max="1" width="17.109375" style="8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8" customWidth="1"/>
  </cols>
  <sheetData>
    <row r="1" spans="1:6" ht="49.5" customHeight="1" x14ac:dyDescent="0.15">
      <c r="A1" s="154" t="s">
        <v>22</v>
      </c>
      <c r="B1" s="154"/>
      <c r="C1" s="154"/>
      <c r="D1" s="154"/>
      <c r="E1" s="154"/>
      <c r="F1" s="154"/>
    </row>
    <row r="2" spans="1:6" ht="26.25" thickBot="1" x14ac:dyDescent="0.2">
      <c r="A2" s="55" t="s">
        <v>101</v>
      </c>
      <c r="B2" s="16"/>
      <c r="C2" s="17"/>
      <c r="D2" s="17"/>
      <c r="E2" s="1"/>
      <c r="F2" s="24" t="s">
        <v>51</v>
      </c>
    </row>
    <row r="3" spans="1:6" ht="25.5" customHeight="1" thickTop="1" x14ac:dyDescent="0.15">
      <c r="A3" s="22" t="s">
        <v>31</v>
      </c>
      <c r="B3" s="172" t="s">
        <v>169</v>
      </c>
      <c r="C3" s="173"/>
      <c r="D3" s="173"/>
      <c r="E3" s="173"/>
      <c r="F3" s="174"/>
    </row>
    <row r="4" spans="1:6" ht="25.5" customHeight="1" x14ac:dyDescent="0.15">
      <c r="A4" s="186" t="s">
        <v>39</v>
      </c>
      <c r="B4" s="178" t="s">
        <v>32</v>
      </c>
      <c r="C4" s="178" t="s">
        <v>93</v>
      </c>
      <c r="D4" s="115" t="s">
        <v>40</v>
      </c>
      <c r="E4" s="115" t="s">
        <v>33</v>
      </c>
      <c r="F4" s="116" t="s">
        <v>135</v>
      </c>
    </row>
    <row r="5" spans="1:6" ht="25.5" customHeight="1" x14ac:dyDescent="0.15">
      <c r="A5" s="186"/>
      <c r="B5" s="179"/>
      <c r="C5" s="187"/>
      <c r="D5" s="115" t="s">
        <v>41</v>
      </c>
      <c r="E5" s="115" t="s">
        <v>34</v>
      </c>
      <c r="F5" s="116" t="s">
        <v>42</v>
      </c>
    </row>
    <row r="6" spans="1:6" ht="39" customHeight="1" x14ac:dyDescent="0.15">
      <c r="A6" s="186"/>
      <c r="B6" s="120" t="s">
        <v>173</v>
      </c>
      <c r="C6" s="121" t="s">
        <v>174</v>
      </c>
      <c r="D6" s="93">
        <v>3100000</v>
      </c>
      <c r="E6" s="91">
        <v>3000000</v>
      </c>
      <c r="F6" s="92">
        <f>E6/D6</f>
        <v>0.967741935483871</v>
      </c>
    </row>
    <row r="7" spans="1:6" ht="25.5" customHeight="1" x14ac:dyDescent="0.15">
      <c r="A7" s="186" t="s">
        <v>35</v>
      </c>
      <c r="B7" s="115" t="s">
        <v>36</v>
      </c>
      <c r="C7" s="119" t="s">
        <v>45</v>
      </c>
      <c r="D7" s="180" t="s">
        <v>37</v>
      </c>
      <c r="E7" s="181"/>
      <c r="F7" s="182"/>
    </row>
    <row r="8" spans="1:6" ht="25.5" customHeight="1" x14ac:dyDescent="0.15">
      <c r="A8" s="186"/>
      <c r="B8" s="19" t="s">
        <v>176</v>
      </c>
      <c r="C8" s="19" t="s">
        <v>178</v>
      </c>
      <c r="D8" s="183" t="s">
        <v>177</v>
      </c>
      <c r="E8" s="184"/>
      <c r="F8" s="185"/>
    </row>
    <row r="9" spans="1:6" ht="25.5" customHeight="1" x14ac:dyDescent="0.15">
      <c r="A9" s="90" t="s">
        <v>44</v>
      </c>
      <c r="B9" s="166" t="s">
        <v>139</v>
      </c>
      <c r="C9" s="167"/>
      <c r="D9" s="167"/>
      <c r="E9" s="167"/>
      <c r="F9" s="168"/>
    </row>
    <row r="10" spans="1:6" ht="25.5" customHeight="1" x14ac:dyDescent="0.15">
      <c r="A10" s="90" t="s">
        <v>43</v>
      </c>
      <c r="B10" s="166" t="s">
        <v>117</v>
      </c>
      <c r="C10" s="167"/>
      <c r="D10" s="167"/>
      <c r="E10" s="167"/>
      <c r="F10" s="168"/>
    </row>
    <row r="11" spans="1:6" ht="25.5" customHeight="1" thickBot="1" x14ac:dyDescent="0.2">
      <c r="A11" s="23" t="s">
        <v>38</v>
      </c>
      <c r="B11" s="169"/>
      <c r="C11" s="170"/>
      <c r="D11" s="170"/>
      <c r="E11" s="170"/>
      <c r="F11" s="171"/>
    </row>
    <row r="12" spans="1:6" s="95" customFormat="1" ht="25.5" customHeight="1" thickTop="1" x14ac:dyDescent="0.15">
      <c r="A12" s="22" t="s">
        <v>31</v>
      </c>
      <c r="B12" s="172" t="s">
        <v>188</v>
      </c>
      <c r="C12" s="173"/>
      <c r="D12" s="173"/>
      <c r="E12" s="173"/>
      <c r="F12" s="174"/>
    </row>
    <row r="13" spans="1:6" s="95" customFormat="1" ht="25.5" customHeight="1" x14ac:dyDescent="0.15">
      <c r="A13" s="175" t="s">
        <v>39</v>
      </c>
      <c r="B13" s="178" t="s">
        <v>32</v>
      </c>
      <c r="C13" s="178" t="s">
        <v>93</v>
      </c>
      <c r="D13" s="115" t="s">
        <v>40</v>
      </c>
      <c r="E13" s="115" t="s">
        <v>33</v>
      </c>
      <c r="F13" s="116" t="s">
        <v>135</v>
      </c>
    </row>
    <row r="14" spans="1:6" s="95" customFormat="1" ht="25.5" customHeight="1" x14ac:dyDescent="0.15">
      <c r="A14" s="176"/>
      <c r="B14" s="179"/>
      <c r="C14" s="179"/>
      <c r="D14" s="115" t="s">
        <v>41</v>
      </c>
      <c r="E14" s="115" t="s">
        <v>34</v>
      </c>
      <c r="F14" s="116" t="s">
        <v>42</v>
      </c>
    </row>
    <row r="15" spans="1:6" s="95" customFormat="1" ht="39" customHeight="1" x14ac:dyDescent="0.15">
      <c r="A15" s="177"/>
      <c r="B15" s="42" t="s">
        <v>184</v>
      </c>
      <c r="C15" s="94" t="s">
        <v>185</v>
      </c>
      <c r="D15" s="88">
        <v>3153500</v>
      </c>
      <c r="E15" s="91">
        <v>2992000</v>
      </c>
      <c r="F15" s="92">
        <f>E15/D15</f>
        <v>0.94878706199460916</v>
      </c>
    </row>
    <row r="16" spans="1:6" s="95" customFormat="1" ht="25.5" customHeight="1" x14ac:dyDescent="0.15">
      <c r="A16" s="175" t="s">
        <v>35</v>
      </c>
      <c r="B16" s="115" t="s">
        <v>36</v>
      </c>
      <c r="C16" s="115" t="s">
        <v>45</v>
      </c>
      <c r="D16" s="180" t="s">
        <v>37</v>
      </c>
      <c r="E16" s="181"/>
      <c r="F16" s="182"/>
    </row>
    <row r="17" spans="1:6" s="95" customFormat="1" ht="25.5" customHeight="1" x14ac:dyDescent="0.15">
      <c r="A17" s="177"/>
      <c r="B17" s="19" t="s">
        <v>186</v>
      </c>
      <c r="C17" s="19" t="s">
        <v>187</v>
      </c>
      <c r="D17" s="183" t="s">
        <v>194</v>
      </c>
      <c r="E17" s="184"/>
      <c r="F17" s="185"/>
    </row>
    <row r="18" spans="1:6" s="95" customFormat="1" ht="25.5" customHeight="1" x14ac:dyDescent="0.15">
      <c r="A18" s="114" t="s">
        <v>44</v>
      </c>
      <c r="B18" s="166" t="s">
        <v>193</v>
      </c>
      <c r="C18" s="167"/>
      <c r="D18" s="167"/>
      <c r="E18" s="167"/>
      <c r="F18" s="168"/>
    </row>
    <row r="19" spans="1:6" s="95" customFormat="1" ht="25.5" customHeight="1" x14ac:dyDescent="0.15">
      <c r="A19" s="114" t="s">
        <v>43</v>
      </c>
      <c r="B19" s="166" t="s">
        <v>117</v>
      </c>
      <c r="C19" s="167"/>
      <c r="D19" s="167"/>
      <c r="E19" s="167"/>
      <c r="F19" s="168"/>
    </row>
    <row r="20" spans="1:6" s="95" customFormat="1" ht="25.5" customHeight="1" thickBot="1" x14ac:dyDescent="0.2">
      <c r="A20" s="23" t="s">
        <v>38</v>
      </c>
      <c r="B20" s="169"/>
      <c r="C20" s="170"/>
      <c r="D20" s="170"/>
      <c r="E20" s="170"/>
      <c r="F20" s="171"/>
    </row>
    <row r="21" spans="1:6" s="95" customFormat="1" ht="25.5" customHeight="1" thickTop="1" x14ac:dyDescent="0.15">
      <c r="A21" s="22" t="s">
        <v>31</v>
      </c>
      <c r="B21" s="172" t="s">
        <v>197</v>
      </c>
      <c r="C21" s="173"/>
      <c r="D21" s="173"/>
      <c r="E21" s="173"/>
      <c r="F21" s="174"/>
    </row>
    <row r="22" spans="1:6" s="95" customFormat="1" ht="25.5" customHeight="1" x14ac:dyDescent="0.15">
      <c r="A22" s="175" t="s">
        <v>39</v>
      </c>
      <c r="B22" s="178" t="s">
        <v>32</v>
      </c>
      <c r="C22" s="178" t="s">
        <v>93</v>
      </c>
      <c r="D22" s="115" t="s">
        <v>40</v>
      </c>
      <c r="E22" s="115" t="s">
        <v>33</v>
      </c>
      <c r="F22" s="116" t="s">
        <v>135</v>
      </c>
    </row>
    <row r="23" spans="1:6" s="95" customFormat="1" ht="25.5" customHeight="1" x14ac:dyDescent="0.15">
      <c r="A23" s="176"/>
      <c r="B23" s="179"/>
      <c r="C23" s="179"/>
      <c r="D23" s="115" t="s">
        <v>41</v>
      </c>
      <c r="E23" s="115" t="s">
        <v>34</v>
      </c>
      <c r="F23" s="116" t="s">
        <v>42</v>
      </c>
    </row>
    <row r="24" spans="1:6" s="95" customFormat="1" ht="39" customHeight="1" x14ac:dyDescent="0.15">
      <c r="A24" s="177"/>
      <c r="B24" s="42" t="s">
        <v>203</v>
      </c>
      <c r="C24" s="94" t="s">
        <v>199</v>
      </c>
      <c r="D24" s="88">
        <v>5241000</v>
      </c>
      <c r="E24" s="91">
        <v>5050000</v>
      </c>
      <c r="F24" s="92">
        <f>E24/D24</f>
        <v>0.96355657317305854</v>
      </c>
    </row>
    <row r="25" spans="1:6" s="95" customFormat="1" ht="25.5" customHeight="1" x14ac:dyDescent="0.15">
      <c r="A25" s="175" t="s">
        <v>35</v>
      </c>
      <c r="B25" s="115" t="s">
        <v>36</v>
      </c>
      <c r="C25" s="115" t="s">
        <v>45</v>
      </c>
      <c r="D25" s="180" t="s">
        <v>37</v>
      </c>
      <c r="E25" s="181"/>
      <c r="F25" s="182"/>
    </row>
    <row r="26" spans="1:6" s="95" customFormat="1" ht="25.5" customHeight="1" x14ac:dyDescent="0.15">
      <c r="A26" s="177"/>
      <c r="B26" s="19" t="s">
        <v>204</v>
      </c>
      <c r="C26" s="19" t="s">
        <v>205</v>
      </c>
      <c r="D26" s="183" t="s">
        <v>206</v>
      </c>
      <c r="E26" s="184"/>
      <c r="F26" s="185"/>
    </row>
    <row r="27" spans="1:6" s="95" customFormat="1" ht="25.5" customHeight="1" x14ac:dyDescent="0.15">
      <c r="A27" s="141" t="s">
        <v>44</v>
      </c>
      <c r="B27" s="166" t="s">
        <v>193</v>
      </c>
      <c r="C27" s="167"/>
      <c r="D27" s="167"/>
      <c r="E27" s="167"/>
      <c r="F27" s="168"/>
    </row>
    <row r="28" spans="1:6" s="95" customFormat="1" ht="25.5" customHeight="1" x14ac:dyDescent="0.15">
      <c r="A28" s="141" t="s">
        <v>43</v>
      </c>
      <c r="B28" s="166" t="s">
        <v>117</v>
      </c>
      <c r="C28" s="167"/>
      <c r="D28" s="167"/>
      <c r="E28" s="167"/>
      <c r="F28" s="168"/>
    </row>
    <row r="29" spans="1:6" s="95" customFormat="1" ht="25.5" customHeight="1" thickBot="1" x14ac:dyDescent="0.2">
      <c r="A29" s="23" t="s">
        <v>38</v>
      </c>
      <c r="B29" s="169"/>
      <c r="C29" s="170"/>
      <c r="D29" s="170"/>
      <c r="E29" s="170"/>
      <c r="F29" s="171"/>
    </row>
    <row r="30" spans="1:6" s="95" customFormat="1" ht="25.5" customHeight="1" thickTop="1" x14ac:dyDescent="0.15">
      <c r="A30" s="22" t="s">
        <v>31</v>
      </c>
      <c r="B30" s="172" t="s">
        <v>215</v>
      </c>
      <c r="C30" s="173"/>
      <c r="D30" s="173"/>
      <c r="E30" s="173"/>
      <c r="F30" s="174"/>
    </row>
    <row r="31" spans="1:6" s="95" customFormat="1" ht="25.5" customHeight="1" x14ac:dyDescent="0.15">
      <c r="A31" s="175" t="s">
        <v>39</v>
      </c>
      <c r="B31" s="178" t="s">
        <v>32</v>
      </c>
      <c r="C31" s="178" t="s">
        <v>93</v>
      </c>
      <c r="D31" s="115" t="s">
        <v>40</v>
      </c>
      <c r="E31" s="115" t="s">
        <v>33</v>
      </c>
      <c r="F31" s="116" t="s">
        <v>135</v>
      </c>
    </row>
    <row r="32" spans="1:6" s="95" customFormat="1" ht="25.5" customHeight="1" x14ac:dyDescent="0.15">
      <c r="A32" s="176"/>
      <c r="B32" s="179"/>
      <c r="C32" s="179"/>
      <c r="D32" s="115" t="s">
        <v>41</v>
      </c>
      <c r="E32" s="115" t="s">
        <v>34</v>
      </c>
      <c r="F32" s="116" t="s">
        <v>42</v>
      </c>
    </row>
    <row r="33" spans="1:6" s="95" customFormat="1" ht="39" customHeight="1" x14ac:dyDescent="0.15">
      <c r="A33" s="177"/>
      <c r="B33" s="42" t="s">
        <v>203</v>
      </c>
      <c r="C33" s="94" t="s">
        <v>199</v>
      </c>
      <c r="D33" s="88">
        <v>1580000</v>
      </c>
      <c r="E33" s="91">
        <v>1500000</v>
      </c>
      <c r="F33" s="92">
        <f>E33/D33</f>
        <v>0.94936708860759489</v>
      </c>
    </row>
    <row r="34" spans="1:6" s="95" customFormat="1" ht="25.5" customHeight="1" x14ac:dyDescent="0.15">
      <c r="A34" s="175" t="s">
        <v>35</v>
      </c>
      <c r="B34" s="115" t="s">
        <v>36</v>
      </c>
      <c r="C34" s="115" t="s">
        <v>45</v>
      </c>
      <c r="D34" s="180" t="s">
        <v>37</v>
      </c>
      <c r="E34" s="181"/>
      <c r="F34" s="182"/>
    </row>
    <row r="35" spans="1:6" s="95" customFormat="1" ht="25.5" customHeight="1" x14ac:dyDescent="0.15">
      <c r="A35" s="177"/>
      <c r="B35" s="19" t="s">
        <v>204</v>
      </c>
      <c r="C35" s="19" t="s">
        <v>205</v>
      </c>
      <c r="D35" s="183" t="s">
        <v>206</v>
      </c>
      <c r="E35" s="184"/>
      <c r="F35" s="185"/>
    </row>
    <row r="36" spans="1:6" s="95" customFormat="1" ht="25.5" customHeight="1" x14ac:dyDescent="0.15">
      <c r="A36" s="141" t="s">
        <v>44</v>
      </c>
      <c r="B36" s="166" t="s">
        <v>193</v>
      </c>
      <c r="C36" s="167"/>
      <c r="D36" s="167"/>
      <c r="E36" s="167"/>
      <c r="F36" s="168"/>
    </row>
    <row r="37" spans="1:6" s="95" customFormat="1" ht="25.5" customHeight="1" x14ac:dyDescent="0.15">
      <c r="A37" s="141" t="s">
        <v>43</v>
      </c>
      <c r="B37" s="166" t="s">
        <v>117</v>
      </c>
      <c r="C37" s="167"/>
      <c r="D37" s="167"/>
      <c r="E37" s="167"/>
      <c r="F37" s="168"/>
    </row>
    <row r="38" spans="1:6" s="95" customFormat="1" ht="25.5" customHeight="1" thickBot="1" x14ac:dyDescent="0.2">
      <c r="A38" s="23" t="s">
        <v>38</v>
      </c>
      <c r="B38" s="169"/>
      <c r="C38" s="170"/>
      <c r="D38" s="170"/>
      <c r="E38" s="170"/>
      <c r="F38" s="171"/>
    </row>
    <row r="39" spans="1:6" s="95" customFormat="1" ht="25.5" customHeight="1" thickTop="1" x14ac:dyDescent="0.15">
      <c r="A39" s="22" t="s">
        <v>31</v>
      </c>
      <c r="B39" s="172" t="s">
        <v>217</v>
      </c>
      <c r="C39" s="173"/>
      <c r="D39" s="173"/>
      <c r="E39" s="173"/>
      <c r="F39" s="174"/>
    </row>
    <row r="40" spans="1:6" s="95" customFormat="1" ht="25.5" customHeight="1" x14ac:dyDescent="0.15">
      <c r="A40" s="175" t="s">
        <v>39</v>
      </c>
      <c r="B40" s="178" t="s">
        <v>32</v>
      </c>
      <c r="C40" s="178" t="s">
        <v>93</v>
      </c>
      <c r="D40" s="115" t="s">
        <v>40</v>
      </c>
      <c r="E40" s="115" t="s">
        <v>33</v>
      </c>
      <c r="F40" s="116" t="s">
        <v>135</v>
      </c>
    </row>
    <row r="41" spans="1:6" s="95" customFormat="1" ht="25.5" customHeight="1" x14ac:dyDescent="0.15">
      <c r="A41" s="176"/>
      <c r="B41" s="179"/>
      <c r="C41" s="179"/>
      <c r="D41" s="115" t="s">
        <v>41</v>
      </c>
      <c r="E41" s="115" t="s">
        <v>34</v>
      </c>
      <c r="F41" s="116" t="s">
        <v>42</v>
      </c>
    </row>
    <row r="42" spans="1:6" s="95" customFormat="1" ht="39" customHeight="1" x14ac:dyDescent="0.15">
      <c r="A42" s="177"/>
      <c r="B42" s="42" t="s">
        <v>218</v>
      </c>
      <c r="C42" s="94" t="s">
        <v>211</v>
      </c>
      <c r="D42" s="88">
        <v>694800</v>
      </c>
      <c r="E42" s="91">
        <v>669900</v>
      </c>
      <c r="F42" s="92">
        <f>E42/D42</f>
        <v>0.96416234887737473</v>
      </c>
    </row>
    <row r="43" spans="1:6" s="95" customFormat="1" ht="25.5" customHeight="1" x14ac:dyDescent="0.15">
      <c r="A43" s="175" t="s">
        <v>35</v>
      </c>
      <c r="B43" s="115" t="s">
        <v>36</v>
      </c>
      <c r="C43" s="115" t="s">
        <v>45</v>
      </c>
      <c r="D43" s="180" t="s">
        <v>37</v>
      </c>
      <c r="E43" s="181"/>
      <c r="F43" s="182"/>
    </row>
    <row r="44" spans="1:6" s="95" customFormat="1" ht="25.5" customHeight="1" x14ac:dyDescent="0.15">
      <c r="A44" s="177"/>
      <c r="B44" s="19" t="s">
        <v>204</v>
      </c>
      <c r="C44" s="19" t="s">
        <v>205</v>
      </c>
      <c r="D44" s="183" t="s">
        <v>206</v>
      </c>
      <c r="E44" s="184"/>
      <c r="F44" s="185"/>
    </row>
    <row r="45" spans="1:6" s="95" customFormat="1" ht="25.5" customHeight="1" x14ac:dyDescent="0.15">
      <c r="A45" s="141" t="s">
        <v>44</v>
      </c>
      <c r="B45" s="166" t="s">
        <v>193</v>
      </c>
      <c r="C45" s="167"/>
      <c r="D45" s="167"/>
      <c r="E45" s="167"/>
      <c r="F45" s="168"/>
    </row>
    <row r="46" spans="1:6" s="95" customFormat="1" ht="25.5" customHeight="1" x14ac:dyDescent="0.15">
      <c r="A46" s="141" t="s">
        <v>43</v>
      </c>
      <c r="B46" s="166" t="s">
        <v>117</v>
      </c>
      <c r="C46" s="167"/>
      <c r="D46" s="167"/>
      <c r="E46" s="167"/>
      <c r="F46" s="168"/>
    </row>
    <row r="47" spans="1:6" s="95" customFormat="1" ht="25.5" customHeight="1" thickBot="1" x14ac:dyDescent="0.2">
      <c r="A47" s="23" t="s">
        <v>38</v>
      </c>
      <c r="B47" s="169"/>
      <c r="C47" s="170"/>
      <c r="D47" s="170"/>
      <c r="E47" s="170"/>
      <c r="F47" s="171"/>
    </row>
    <row r="48" spans="1:6" s="95" customFormat="1" ht="25.5" customHeight="1" thickTop="1" x14ac:dyDescent="0.15">
      <c r="A48" s="22" t="s">
        <v>31</v>
      </c>
      <c r="B48" s="172" t="s">
        <v>224</v>
      </c>
      <c r="C48" s="173"/>
      <c r="D48" s="173"/>
      <c r="E48" s="173"/>
      <c r="F48" s="174"/>
    </row>
    <row r="49" spans="1:6" s="95" customFormat="1" ht="25.5" customHeight="1" x14ac:dyDescent="0.15">
      <c r="A49" s="175" t="s">
        <v>39</v>
      </c>
      <c r="B49" s="178" t="s">
        <v>32</v>
      </c>
      <c r="C49" s="178" t="s">
        <v>93</v>
      </c>
      <c r="D49" s="115" t="s">
        <v>40</v>
      </c>
      <c r="E49" s="115" t="s">
        <v>33</v>
      </c>
      <c r="F49" s="116" t="s">
        <v>135</v>
      </c>
    </row>
    <row r="50" spans="1:6" s="95" customFormat="1" ht="25.5" customHeight="1" x14ac:dyDescent="0.15">
      <c r="A50" s="176"/>
      <c r="B50" s="179"/>
      <c r="C50" s="179"/>
      <c r="D50" s="115" t="s">
        <v>41</v>
      </c>
      <c r="E50" s="115" t="s">
        <v>34</v>
      </c>
      <c r="F50" s="116" t="s">
        <v>42</v>
      </c>
    </row>
    <row r="51" spans="1:6" s="95" customFormat="1" ht="39" customHeight="1" x14ac:dyDescent="0.15">
      <c r="A51" s="177"/>
      <c r="B51" s="42" t="s">
        <v>225</v>
      </c>
      <c r="C51" s="94" t="s">
        <v>226</v>
      </c>
      <c r="D51" s="88">
        <v>3390000</v>
      </c>
      <c r="E51" s="91">
        <v>3200000</v>
      </c>
      <c r="F51" s="92">
        <f>E51/D51</f>
        <v>0.94395280235988199</v>
      </c>
    </row>
    <row r="52" spans="1:6" s="95" customFormat="1" ht="25.5" customHeight="1" x14ac:dyDescent="0.15">
      <c r="A52" s="175" t="s">
        <v>35</v>
      </c>
      <c r="B52" s="115" t="s">
        <v>36</v>
      </c>
      <c r="C52" s="115" t="s">
        <v>45</v>
      </c>
      <c r="D52" s="180" t="s">
        <v>37</v>
      </c>
      <c r="E52" s="181"/>
      <c r="F52" s="182"/>
    </row>
    <row r="53" spans="1:6" s="95" customFormat="1" ht="25.5" customHeight="1" x14ac:dyDescent="0.15">
      <c r="A53" s="177"/>
      <c r="B53" s="19" t="s">
        <v>227</v>
      </c>
      <c r="C53" s="19" t="s">
        <v>228</v>
      </c>
      <c r="D53" s="183" t="s">
        <v>229</v>
      </c>
      <c r="E53" s="184"/>
      <c r="F53" s="185"/>
    </row>
    <row r="54" spans="1:6" s="95" customFormat="1" ht="25.5" customHeight="1" x14ac:dyDescent="0.15">
      <c r="A54" s="141" t="s">
        <v>44</v>
      </c>
      <c r="B54" s="166" t="s">
        <v>193</v>
      </c>
      <c r="C54" s="167"/>
      <c r="D54" s="167"/>
      <c r="E54" s="167"/>
      <c r="F54" s="168"/>
    </row>
    <row r="55" spans="1:6" s="95" customFormat="1" ht="25.5" customHeight="1" x14ac:dyDescent="0.15">
      <c r="A55" s="141" t="s">
        <v>43</v>
      </c>
      <c r="B55" s="166" t="s">
        <v>117</v>
      </c>
      <c r="C55" s="167"/>
      <c r="D55" s="167"/>
      <c r="E55" s="167"/>
      <c r="F55" s="168"/>
    </row>
    <row r="56" spans="1:6" s="95" customFormat="1" ht="25.5" customHeight="1" thickBot="1" x14ac:dyDescent="0.2">
      <c r="A56" s="23" t="s">
        <v>38</v>
      </c>
      <c r="B56" s="169"/>
      <c r="C56" s="170"/>
      <c r="D56" s="170"/>
      <c r="E56" s="170"/>
      <c r="F56" s="171"/>
    </row>
    <row r="57" spans="1:6" s="95" customFormat="1" ht="25.5" customHeight="1" thickTop="1" x14ac:dyDescent="0.15">
      <c r="A57" s="22" t="s">
        <v>31</v>
      </c>
      <c r="B57" s="172" t="s">
        <v>285</v>
      </c>
      <c r="C57" s="173"/>
      <c r="D57" s="173"/>
      <c r="E57" s="173"/>
      <c r="F57" s="174"/>
    </row>
    <row r="58" spans="1:6" s="95" customFormat="1" ht="25.5" customHeight="1" x14ac:dyDescent="0.15">
      <c r="A58" s="175" t="s">
        <v>39</v>
      </c>
      <c r="B58" s="178" t="s">
        <v>32</v>
      </c>
      <c r="C58" s="178" t="s">
        <v>83</v>
      </c>
      <c r="D58" s="115" t="s">
        <v>40</v>
      </c>
      <c r="E58" s="115" t="s">
        <v>33</v>
      </c>
      <c r="F58" s="116" t="s">
        <v>135</v>
      </c>
    </row>
    <row r="59" spans="1:6" s="95" customFormat="1" ht="25.5" customHeight="1" x14ac:dyDescent="0.15">
      <c r="A59" s="176"/>
      <c r="B59" s="179"/>
      <c r="C59" s="179"/>
      <c r="D59" s="115" t="s">
        <v>41</v>
      </c>
      <c r="E59" s="115" t="s">
        <v>34</v>
      </c>
      <c r="F59" s="116" t="s">
        <v>42</v>
      </c>
    </row>
    <row r="60" spans="1:6" s="95" customFormat="1" ht="39" customHeight="1" x14ac:dyDescent="0.15">
      <c r="A60" s="177"/>
      <c r="B60" s="42" t="s">
        <v>280</v>
      </c>
      <c r="C60" s="94" t="s">
        <v>281</v>
      </c>
      <c r="D60" s="88">
        <v>1670000</v>
      </c>
      <c r="E60" s="91">
        <v>1500000</v>
      </c>
      <c r="F60" s="92">
        <f>E60/D60</f>
        <v>0.89820359281437123</v>
      </c>
    </row>
    <row r="61" spans="1:6" s="95" customFormat="1" ht="25.5" customHeight="1" x14ac:dyDescent="0.15">
      <c r="A61" s="175" t="s">
        <v>35</v>
      </c>
      <c r="B61" s="115" t="s">
        <v>36</v>
      </c>
      <c r="C61" s="115" t="s">
        <v>45</v>
      </c>
      <c r="D61" s="180" t="s">
        <v>37</v>
      </c>
      <c r="E61" s="181"/>
      <c r="F61" s="182"/>
    </row>
    <row r="62" spans="1:6" s="95" customFormat="1" ht="25.5" customHeight="1" x14ac:dyDescent="0.15">
      <c r="A62" s="177"/>
      <c r="B62" s="19" t="s">
        <v>286</v>
      </c>
      <c r="C62" s="19" t="s">
        <v>289</v>
      </c>
      <c r="D62" s="183" t="s">
        <v>288</v>
      </c>
      <c r="E62" s="184"/>
      <c r="F62" s="185"/>
    </row>
    <row r="63" spans="1:6" s="95" customFormat="1" ht="25.5" customHeight="1" x14ac:dyDescent="0.15">
      <c r="A63" s="151" t="s">
        <v>44</v>
      </c>
      <c r="B63" s="166" t="s">
        <v>139</v>
      </c>
      <c r="C63" s="167"/>
      <c r="D63" s="167"/>
      <c r="E63" s="167"/>
      <c r="F63" s="168"/>
    </row>
    <row r="64" spans="1:6" s="95" customFormat="1" ht="25.5" customHeight="1" x14ac:dyDescent="0.15">
      <c r="A64" s="151" t="s">
        <v>43</v>
      </c>
      <c r="B64" s="166" t="s">
        <v>103</v>
      </c>
      <c r="C64" s="167"/>
      <c r="D64" s="167"/>
      <c r="E64" s="167"/>
      <c r="F64" s="168"/>
    </row>
    <row r="65" spans="1:6" s="95" customFormat="1" ht="25.5" customHeight="1" thickBot="1" x14ac:dyDescent="0.2">
      <c r="A65" s="23" t="s">
        <v>38</v>
      </c>
      <c r="B65" s="169"/>
      <c r="C65" s="170"/>
      <c r="D65" s="170"/>
      <c r="E65" s="170"/>
      <c r="F65" s="171"/>
    </row>
    <row r="66" spans="1:6" s="95" customFormat="1" ht="25.5" customHeight="1" thickTop="1" x14ac:dyDescent="0.15">
      <c r="A66" s="22" t="s">
        <v>31</v>
      </c>
      <c r="B66" s="172" t="s">
        <v>236</v>
      </c>
      <c r="C66" s="173"/>
      <c r="D66" s="173"/>
      <c r="E66" s="173"/>
      <c r="F66" s="174"/>
    </row>
    <row r="67" spans="1:6" s="95" customFormat="1" ht="25.5" customHeight="1" x14ac:dyDescent="0.15">
      <c r="A67" s="175" t="s">
        <v>39</v>
      </c>
      <c r="B67" s="178" t="s">
        <v>32</v>
      </c>
      <c r="C67" s="178" t="s">
        <v>93</v>
      </c>
      <c r="D67" s="115" t="s">
        <v>40</v>
      </c>
      <c r="E67" s="115" t="s">
        <v>33</v>
      </c>
      <c r="F67" s="116" t="s">
        <v>135</v>
      </c>
    </row>
    <row r="68" spans="1:6" s="95" customFormat="1" ht="25.5" customHeight="1" x14ac:dyDescent="0.15">
      <c r="A68" s="176"/>
      <c r="B68" s="179"/>
      <c r="C68" s="179"/>
      <c r="D68" s="115" t="s">
        <v>41</v>
      </c>
      <c r="E68" s="115" t="s">
        <v>34</v>
      </c>
      <c r="F68" s="116" t="s">
        <v>42</v>
      </c>
    </row>
    <row r="69" spans="1:6" s="95" customFormat="1" ht="39" customHeight="1" x14ac:dyDescent="0.15">
      <c r="A69" s="177"/>
      <c r="B69" s="42" t="s">
        <v>232</v>
      </c>
      <c r="C69" s="94" t="s">
        <v>237</v>
      </c>
      <c r="D69" s="88">
        <v>4800000</v>
      </c>
      <c r="E69" s="91">
        <v>4600000</v>
      </c>
      <c r="F69" s="92">
        <f>E69/D69</f>
        <v>0.95833333333333337</v>
      </c>
    </row>
    <row r="70" spans="1:6" s="95" customFormat="1" ht="25.5" customHeight="1" x14ac:dyDescent="0.15">
      <c r="A70" s="175" t="s">
        <v>35</v>
      </c>
      <c r="B70" s="115" t="s">
        <v>36</v>
      </c>
      <c r="C70" s="115" t="s">
        <v>45</v>
      </c>
      <c r="D70" s="180" t="s">
        <v>37</v>
      </c>
      <c r="E70" s="181"/>
      <c r="F70" s="182"/>
    </row>
    <row r="71" spans="1:6" s="95" customFormat="1" ht="25.5" customHeight="1" x14ac:dyDescent="0.15">
      <c r="A71" s="177"/>
      <c r="B71" s="19" t="s">
        <v>238</v>
      </c>
      <c r="C71" s="19" t="s">
        <v>239</v>
      </c>
      <c r="D71" s="183" t="s">
        <v>235</v>
      </c>
      <c r="E71" s="184"/>
      <c r="F71" s="185"/>
    </row>
    <row r="72" spans="1:6" s="95" customFormat="1" ht="25.5" customHeight="1" x14ac:dyDescent="0.15">
      <c r="A72" s="148" t="s">
        <v>44</v>
      </c>
      <c r="B72" s="166" t="s">
        <v>139</v>
      </c>
      <c r="C72" s="167"/>
      <c r="D72" s="167"/>
      <c r="E72" s="167"/>
      <c r="F72" s="168"/>
    </row>
    <row r="73" spans="1:6" s="95" customFormat="1" ht="25.5" customHeight="1" x14ac:dyDescent="0.15">
      <c r="A73" s="148" t="s">
        <v>43</v>
      </c>
      <c r="B73" s="166" t="s">
        <v>117</v>
      </c>
      <c r="C73" s="167"/>
      <c r="D73" s="167"/>
      <c r="E73" s="167"/>
      <c r="F73" s="168"/>
    </row>
    <row r="74" spans="1:6" s="95" customFormat="1" ht="25.5" customHeight="1" thickBot="1" x14ac:dyDescent="0.2">
      <c r="A74" s="23" t="s">
        <v>38</v>
      </c>
      <c r="B74" s="169"/>
      <c r="C74" s="170"/>
      <c r="D74" s="170"/>
      <c r="E74" s="170"/>
      <c r="F74" s="171"/>
    </row>
    <row r="75" spans="1:6" s="95" customFormat="1" ht="25.5" customHeight="1" thickTop="1" x14ac:dyDescent="0.15">
      <c r="A75" s="22" t="s">
        <v>31</v>
      </c>
      <c r="B75" s="172" t="s">
        <v>272</v>
      </c>
      <c r="C75" s="173"/>
      <c r="D75" s="173"/>
      <c r="E75" s="173"/>
      <c r="F75" s="174"/>
    </row>
    <row r="76" spans="1:6" s="95" customFormat="1" ht="25.5" customHeight="1" x14ac:dyDescent="0.15">
      <c r="A76" s="175" t="s">
        <v>39</v>
      </c>
      <c r="B76" s="178" t="s">
        <v>32</v>
      </c>
      <c r="C76" s="178" t="s">
        <v>83</v>
      </c>
      <c r="D76" s="115" t="s">
        <v>40</v>
      </c>
      <c r="E76" s="115" t="s">
        <v>33</v>
      </c>
      <c r="F76" s="116" t="s">
        <v>135</v>
      </c>
    </row>
    <row r="77" spans="1:6" s="95" customFormat="1" ht="25.5" customHeight="1" x14ac:dyDescent="0.15">
      <c r="A77" s="176"/>
      <c r="B77" s="179"/>
      <c r="C77" s="179"/>
      <c r="D77" s="115" t="s">
        <v>41</v>
      </c>
      <c r="E77" s="115" t="s">
        <v>34</v>
      </c>
      <c r="F77" s="116" t="s">
        <v>42</v>
      </c>
    </row>
    <row r="78" spans="1:6" s="95" customFormat="1" ht="39" customHeight="1" x14ac:dyDescent="0.15">
      <c r="A78" s="177"/>
      <c r="B78" s="42" t="s">
        <v>232</v>
      </c>
      <c r="C78" s="94" t="s">
        <v>237</v>
      </c>
      <c r="D78" s="88">
        <v>4800000</v>
      </c>
      <c r="E78" s="91">
        <v>4600000</v>
      </c>
      <c r="F78" s="92">
        <f>E78/D78</f>
        <v>0.95833333333333337</v>
      </c>
    </row>
    <row r="79" spans="1:6" s="95" customFormat="1" ht="25.5" customHeight="1" x14ac:dyDescent="0.15">
      <c r="A79" s="175" t="s">
        <v>35</v>
      </c>
      <c r="B79" s="115" t="s">
        <v>36</v>
      </c>
      <c r="C79" s="115" t="s">
        <v>45</v>
      </c>
      <c r="D79" s="180" t="s">
        <v>37</v>
      </c>
      <c r="E79" s="181"/>
      <c r="F79" s="182"/>
    </row>
    <row r="80" spans="1:6" s="95" customFormat="1" ht="25.5" customHeight="1" x14ac:dyDescent="0.15">
      <c r="A80" s="177"/>
      <c r="B80" s="19" t="s">
        <v>273</v>
      </c>
      <c r="C80" s="19" t="s">
        <v>274</v>
      </c>
      <c r="D80" s="183" t="s">
        <v>276</v>
      </c>
      <c r="E80" s="184"/>
      <c r="F80" s="185"/>
    </row>
    <row r="81" spans="1:6" s="95" customFormat="1" ht="25.5" customHeight="1" x14ac:dyDescent="0.15">
      <c r="A81" s="149" t="s">
        <v>44</v>
      </c>
      <c r="B81" s="166" t="s">
        <v>139</v>
      </c>
      <c r="C81" s="167"/>
      <c r="D81" s="167"/>
      <c r="E81" s="167"/>
      <c r="F81" s="168"/>
    </row>
    <row r="82" spans="1:6" s="95" customFormat="1" ht="25.5" customHeight="1" x14ac:dyDescent="0.15">
      <c r="A82" s="149" t="s">
        <v>43</v>
      </c>
      <c r="B82" s="166" t="s">
        <v>117</v>
      </c>
      <c r="C82" s="167"/>
      <c r="D82" s="167"/>
      <c r="E82" s="167"/>
      <c r="F82" s="168"/>
    </row>
    <row r="83" spans="1:6" s="95" customFormat="1" ht="25.5" customHeight="1" thickBot="1" x14ac:dyDescent="0.2">
      <c r="A83" s="23" t="s">
        <v>38</v>
      </c>
      <c r="B83" s="169"/>
      <c r="C83" s="170"/>
      <c r="D83" s="170"/>
      <c r="E83" s="170"/>
      <c r="F83" s="171"/>
    </row>
    <row r="84" spans="1:6" ht="14.25" thickTop="1" x14ac:dyDescent="0.15"/>
  </sheetData>
  <mergeCells count="91">
    <mergeCell ref="B63:F63"/>
    <mergeCell ref="B64:F64"/>
    <mergeCell ref="B65:F65"/>
    <mergeCell ref="B57:F57"/>
    <mergeCell ref="A58:A60"/>
    <mergeCell ref="B58:B59"/>
    <mergeCell ref="C58:C59"/>
    <mergeCell ref="A61:A62"/>
    <mergeCell ref="D61:F61"/>
    <mergeCell ref="D62:F62"/>
    <mergeCell ref="B81:F81"/>
    <mergeCell ref="B82:F82"/>
    <mergeCell ref="B83:F83"/>
    <mergeCell ref="B75:F75"/>
    <mergeCell ref="A76:A78"/>
    <mergeCell ref="B76:B77"/>
    <mergeCell ref="C76:C77"/>
    <mergeCell ref="A79:A80"/>
    <mergeCell ref="D79:F79"/>
    <mergeCell ref="D80:F80"/>
    <mergeCell ref="A1:F1"/>
    <mergeCell ref="B12:F12"/>
    <mergeCell ref="B3:F3"/>
    <mergeCell ref="A4:A6"/>
    <mergeCell ref="B4:B5"/>
    <mergeCell ref="C4:C5"/>
    <mergeCell ref="A7:A8"/>
    <mergeCell ref="D7:F7"/>
    <mergeCell ref="D8:F8"/>
    <mergeCell ref="B9:F9"/>
    <mergeCell ref="B10:F10"/>
    <mergeCell ref="B11:F11"/>
    <mergeCell ref="B21:F21"/>
    <mergeCell ref="B19:F19"/>
    <mergeCell ref="A22:A24"/>
    <mergeCell ref="B22:B23"/>
    <mergeCell ref="C22:C23"/>
    <mergeCell ref="A13:A15"/>
    <mergeCell ref="B13:B14"/>
    <mergeCell ref="C13:C14"/>
    <mergeCell ref="B20:F20"/>
    <mergeCell ref="A16:A17"/>
    <mergeCell ref="D16:F16"/>
    <mergeCell ref="D17:F17"/>
    <mergeCell ref="B18:F18"/>
    <mergeCell ref="A25:A26"/>
    <mergeCell ref="D25:F25"/>
    <mergeCell ref="D26:F26"/>
    <mergeCell ref="B27:F27"/>
    <mergeCell ref="B28:F28"/>
    <mergeCell ref="B29:F29"/>
    <mergeCell ref="B30:F30"/>
    <mergeCell ref="A31:A33"/>
    <mergeCell ref="B31:B32"/>
    <mergeCell ref="C31:C32"/>
    <mergeCell ref="A34:A35"/>
    <mergeCell ref="D34:F34"/>
    <mergeCell ref="D35:F35"/>
    <mergeCell ref="B36:F36"/>
    <mergeCell ref="B37:F37"/>
    <mergeCell ref="B38:F38"/>
    <mergeCell ref="B39:F39"/>
    <mergeCell ref="A40:A42"/>
    <mergeCell ref="B40:B41"/>
    <mergeCell ref="C40:C41"/>
    <mergeCell ref="A43:A44"/>
    <mergeCell ref="D43:F43"/>
    <mergeCell ref="D44:F44"/>
    <mergeCell ref="B45:F45"/>
    <mergeCell ref="B46:F46"/>
    <mergeCell ref="B47:F47"/>
    <mergeCell ref="B48:F48"/>
    <mergeCell ref="A49:A51"/>
    <mergeCell ref="B49:B50"/>
    <mergeCell ref="C49:C50"/>
    <mergeCell ref="B56:F56"/>
    <mergeCell ref="A52:A53"/>
    <mergeCell ref="D52:F52"/>
    <mergeCell ref="D53:F53"/>
    <mergeCell ref="B54:F54"/>
    <mergeCell ref="B55:F55"/>
    <mergeCell ref="B72:F72"/>
    <mergeCell ref="B73:F73"/>
    <mergeCell ref="B74:F74"/>
    <mergeCell ref="B66:F66"/>
    <mergeCell ref="A67:A69"/>
    <mergeCell ref="B67:B68"/>
    <mergeCell ref="C67:C68"/>
    <mergeCell ref="A70:A71"/>
    <mergeCell ref="D70:F70"/>
    <mergeCell ref="D71:F7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2019-01-07T05:16:58Z</dcterms:modified>
</cp:coreProperties>
</file>