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2" i="6" l="1"/>
  <c r="G12" i="6"/>
  <c r="I15" i="6"/>
  <c r="G15" i="6"/>
  <c r="I14" i="6"/>
  <c r="G14" i="6"/>
  <c r="I13" i="6"/>
  <c r="G13" i="6"/>
  <c r="I11" i="6"/>
  <c r="G11" i="6"/>
  <c r="I10" i="6"/>
  <c r="G10" i="6"/>
  <c r="I8" i="6"/>
  <c r="I7" i="6"/>
  <c r="I6" i="6"/>
  <c r="I5" i="6"/>
  <c r="I4" i="6"/>
  <c r="I9" i="6"/>
  <c r="G9" i="6"/>
  <c r="G8" i="6"/>
  <c r="G7" i="6"/>
  <c r="G6" i="6"/>
  <c r="G5" i="6"/>
  <c r="G4" i="6"/>
  <c r="F42" i="36" l="1"/>
  <c r="F33" i="36"/>
  <c r="F24" i="36"/>
  <c r="C33" i="23" l="1"/>
  <c r="C26" i="23"/>
  <c r="C19" i="23"/>
  <c r="C5" i="23" l="1"/>
  <c r="C12" i="23" l="1"/>
  <c r="F15" i="36" l="1"/>
  <c r="F6" i="3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<sst xmlns="http://schemas.openxmlformats.org/spreadsheetml/2006/main" count="477" uniqueCount="273">
  <si>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</si>
  <si>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</si>
  <si>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</si>
  <si>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</si>
  <si>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</si>
  <si>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</si>
  <si>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</si>
  <si>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</si>
  <si>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</si>
  <si>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</si>
  <si>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</si>
  <si>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</si>
  <si>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</si>
  <si>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</si>
  <si>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</si>
  <si>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</si>
  <si>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</si>
  <si>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</si>
  <si>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</si>
  <si>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</si>
  <si>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</si>
  <si>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</si>
  <si>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</si>
  <si>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</si>
  <si>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</si>
  <si>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</si>
  <si>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</si>
  <si>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</si>
  <si>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</si>
  <si>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</si>
  <si>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</si>
  <si>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</si>
  <si>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</si>
  <si>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</si>
  <si>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</si>
  <si>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</si>
  <si>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</si>
  <si>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</si>
  <si>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</si>
  <si>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</si>
  <si>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</si>
  <si>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</si>
  <si>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</si>
  <si>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</si>
  <si>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</si>
  <si>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</si>
  <si>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</si>
  <si>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</si>
  <si>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</si>
  <si>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</si>
  <si>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</si>
  <si>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</si>
  <si>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</si>
  <si>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</si>
  <si>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</si>
  <si>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</si>
  <si>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</si>
  <si>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</si>
  <si>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</si>
  <si>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</si>
  <si>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</si>
  <si>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</si>
  <si>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</si>
  <si>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</si>
  <si>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</si>
  <si>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</si>
  <si>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</si>
  <si>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</si>
  <si>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</si>
  <si>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</si>
  <si>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</si>
  <si>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</si>
  <si>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</si>
  <si>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</si>
  <si>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</si>
  <si>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</si>
  <si>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</si>
  <si>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</si>
  <si>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</si>
  <si>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</si>
  <si>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</si>
  <si>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</si>
  <si>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</si>
  <si>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</si>
  <si>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</si>
  <si>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</si>
  <si>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</si>
  <si>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</si>
  <si>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</si>
  <si>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</si>
  <si>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</si>
  <si>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</si>
  <si>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</si>
  <si>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</si>
  <si>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</si>
  <si>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</si>
  <si>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</si>
  <si>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</si>
  <si>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</si>
  <si>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</si>
  <si>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</si>
  <si>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</si>
  <si>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</si>
  <si>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</si>
  <si>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</si>
  <si>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</si>
  <si>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</si>
  <si>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</si>
  <si>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</si>
  <si>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</si>
  <si>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</si>
  <si>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</si>
  <si>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</si>
  <si>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</si>
  <si>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</si>
  <si>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</si>
  <si>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</si>
  <si>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</si>
  <si>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</si>
  <si>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</si>
  <si>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</si>
  <si>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</si>
  <si>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</si>
  <si>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</si>
  <si>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</si>
  <si>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</si>
  <si>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</si>
  <si>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</si>
  <si>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</si>
  <si>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</si>
  <si>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</si>
  <si>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</si>
  <si>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</si>
  <si>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</si>
  <si>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</si>
  <si>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</si>
  <si>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</si>
  <si>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</si>
  <si>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</si>
  <si>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</si>
  <si>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</si>
  <si>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</si>
  <si>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</si>
  <si>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</si>
  <si>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</si>
  <si>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</si>
  <si>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</si>
  <si>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</si>
  <si>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</si>
  <si>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</si>
  <si>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</si>
  <si>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</si>
  <si>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</si>
  <si>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</si>
  <si>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</si>
  <si>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</si>
  <si>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</si>
  <si>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</si>
  <si>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</si>
  <si>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</si>
  <si>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</si>
  <si>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</si>
  <si>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</si>
  <si>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</si>
  <si>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</si>
  <si>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㈜서울구경</t>
  </si>
  <si>
    <t>㈜엘지코리아</t>
    <phoneticPr fontId="4" type="noConversion"/>
  </si>
  <si>
    <t>2021년 안전예방교육 『골든타임』 프로그램 계약</t>
    <phoneticPr fontId="4" type="noConversion"/>
  </si>
  <si>
    <t>-</t>
  </si>
  <si>
    <t>-</t>
    <phoneticPr fontId="4" type="noConversion"/>
  </si>
  <si>
    <t>분당판교청소년수련관</t>
    <phoneticPr fontId="4" type="noConversion"/>
  </si>
  <si>
    <t>2021. 안전예방교육 『골든타임』 프로그램 계약</t>
    <phoneticPr fontId="4" type="noConversion"/>
  </si>
  <si>
    <t>㈜엘지코리아</t>
    <phoneticPr fontId="4" type="noConversion"/>
  </si>
  <si>
    <t>2021.05.03.</t>
    <phoneticPr fontId="4" type="noConversion"/>
  </si>
  <si>
    <t>수의 1인견적</t>
    <phoneticPr fontId="4" type="noConversion"/>
  </si>
  <si>
    <t>소  재  지</t>
    <phoneticPr fontId="4" type="noConversion"/>
  </si>
  <si>
    <t>일반</t>
    <phoneticPr fontId="4" type="noConversion"/>
  </si>
  <si>
    <t>소액수의</t>
    <phoneticPr fontId="4" type="noConversion"/>
  </si>
  <si>
    <t>분당판교청소년수련관</t>
    <phoneticPr fontId="4" type="noConversion"/>
  </si>
  <si>
    <t>6월 물품 발주계획</t>
    <phoneticPr fontId="4" type="noConversion"/>
  </si>
  <si>
    <t>6월 공사 발주계획</t>
    <phoneticPr fontId="4" type="noConversion"/>
  </si>
  <si>
    <t>6월 용역 발주계획</t>
    <phoneticPr fontId="4" type="noConversion"/>
  </si>
  <si>
    <t>- 해당사항 없음 -</t>
    <phoneticPr fontId="4" type="noConversion"/>
  </si>
  <si>
    <t>수련관 브릿지 하부 및 벽체 외장제 보수공사</t>
    <phoneticPr fontId="4" type="noConversion"/>
  </si>
  <si>
    <t>건축</t>
    <phoneticPr fontId="4" type="noConversion"/>
  </si>
  <si>
    <t>수의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</si>
  <si>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</si>
  <si>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</si>
  <si>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</si>
  <si>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분당판교청소년수련관</t>
    <phoneticPr fontId="4" type="noConversion"/>
  </si>
  <si>
    <t>정지홍</t>
    <phoneticPr fontId="4" type="noConversion"/>
  </si>
  <si>
    <t>031-729-9613</t>
    <phoneticPr fontId="4" type="noConversion"/>
  </si>
  <si>
    <t>5월 준공검사현황</t>
    <phoneticPr fontId="4" type="noConversion"/>
  </si>
  <si>
    <t>수영장 벽면 타일 보수</t>
    <phoneticPr fontId="4" type="noConversion"/>
  </si>
  <si>
    <t>㈜티앤드비토탈건설</t>
    <phoneticPr fontId="4" type="noConversion"/>
  </si>
  <si>
    <t>커넥티움 성남</t>
    <phoneticPr fontId="4" type="noConversion"/>
  </si>
  <si>
    <t>㈜위아츠</t>
    <phoneticPr fontId="4" type="noConversion"/>
  </si>
  <si>
    <t>5월 대금지급현황</t>
    <phoneticPr fontId="4" type="noConversion"/>
  </si>
  <si>
    <t>5월 계약현황 공개</t>
    <phoneticPr fontId="4" type="noConversion"/>
  </si>
  <si>
    <t>청소년방과후아카데미 5월 주말재량체험활동 차량 임차</t>
    <phoneticPr fontId="4" type="noConversion"/>
  </si>
  <si>
    <t>㈜선진항공여행사</t>
    <phoneticPr fontId="4" type="noConversion"/>
  </si>
  <si>
    <t>2021.평화학교 초등 및 중등 워크북 제작</t>
    <phoneticPr fontId="4" type="noConversion"/>
  </si>
  <si>
    <t>조아트</t>
    <phoneticPr fontId="4" type="noConversion"/>
  </si>
  <si>
    <t>1회, 2회</t>
    <phoneticPr fontId="4" type="noConversion"/>
  </si>
  <si>
    <t>1회, 2회, 3회, 4회, 5회</t>
    <phoneticPr fontId="4" type="noConversion"/>
  </si>
  <si>
    <t>청소년방과후아카데미 5월 주말재량체험활동 차량 임차</t>
    <phoneticPr fontId="4" type="noConversion"/>
  </si>
  <si>
    <t>2021년 상반기 시설물 정기점검</t>
    <phoneticPr fontId="4" type="noConversion"/>
  </si>
  <si>
    <t>시설물안전연구원 주식회사</t>
    <phoneticPr fontId="4" type="noConversion"/>
  </si>
  <si>
    <t>2021년 상반기 시설물 정기점검</t>
    <phoneticPr fontId="4" type="noConversion"/>
  </si>
  <si>
    <t>분당판교청소년수련관</t>
    <phoneticPr fontId="4" type="noConversion"/>
  </si>
  <si>
    <t>커넥티움 성남</t>
    <phoneticPr fontId="4" type="noConversion"/>
  </si>
  <si>
    <t>1회</t>
    <phoneticPr fontId="4" type="noConversion"/>
  </si>
  <si>
    <t>2021. 성남시청소년어울림마당 축하공연</t>
    <phoneticPr fontId="4" type="noConversion"/>
  </si>
  <si>
    <t>㈜위아츠</t>
    <phoneticPr fontId="4" type="noConversion"/>
  </si>
  <si>
    <t>-</t>
    <phoneticPr fontId="4" type="noConversion"/>
  </si>
  <si>
    <t>2021.평화학교 초등 및 중등 워크북 제작</t>
    <phoneticPr fontId="4" type="noConversion"/>
  </si>
  <si>
    <t>조아트</t>
    <phoneticPr fontId="4" type="noConversion"/>
  </si>
  <si>
    <t>청소년방과후아카데미 5월 주말재량체험활동 차량 임차</t>
    <phoneticPr fontId="4" type="noConversion"/>
  </si>
  <si>
    <t>청소년방과후아카데미 5월 주말재량체험활동 차량 임차</t>
    <phoneticPr fontId="4" type="noConversion"/>
  </si>
  <si>
    <t>2021.05.08.</t>
    <phoneticPr fontId="4" type="noConversion"/>
  </si>
  <si>
    <t>선진항공여행사㈜</t>
    <phoneticPr fontId="4" type="noConversion"/>
  </si>
  <si>
    <t>경기도 성남시 분당구 서현로 170 풍림아이원D-1501</t>
    <phoneticPr fontId="4" type="noConversion"/>
  </si>
  <si>
    <t>2021.평화학교 초등 및 중등 워크북 제작</t>
    <phoneticPr fontId="4" type="noConversion"/>
  </si>
  <si>
    <t>2021.05.07.</t>
    <phoneticPr fontId="4" type="noConversion"/>
  </si>
  <si>
    <t>2021.05.06.</t>
    <phoneticPr fontId="4" type="noConversion"/>
  </si>
  <si>
    <t>2021.05.11.</t>
    <phoneticPr fontId="4" type="noConversion"/>
  </si>
  <si>
    <t>조아트</t>
    <phoneticPr fontId="4" type="noConversion"/>
  </si>
  <si>
    <t>수영장 벽면 타일 보수</t>
    <phoneticPr fontId="4" type="noConversion"/>
  </si>
  <si>
    <t>2021.05.11.</t>
    <phoneticPr fontId="4" type="noConversion"/>
  </si>
  <si>
    <t>2021.05.12.</t>
    <phoneticPr fontId="4" type="noConversion"/>
  </si>
  <si>
    <t>2021.05.13.</t>
    <phoneticPr fontId="4" type="noConversion"/>
  </si>
  <si>
    <t>2021.05.17.</t>
    <phoneticPr fontId="4" type="noConversion"/>
  </si>
  <si>
    <t>2021.05.22.</t>
    <phoneticPr fontId="4" type="noConversion"/>
  </si>
  <si>
    <t>2021.10.30.</t>
    <phoneticPr fontId="4" type="noConversion"/>
  </si>
  <si>
    <t>2021.성남시청소년어울림마당 축하공연 계약체결</t>
    <phoneticPr fontId="4" type="noConversion"/>
  </si>
  <si>
    <t>2021.05.21.</t>
    <phoneticPr fontId="4" type="noConversion"/>
  </si>
  <si>
    <t>2021.05.22.</t>
    <phoneticPr fontId="4" type="noConversion"/>
  </si>
  <si>
    <t>2021.05.22.</t>
    <phoneticPr fontId="4" type="noConversion"/>
  </si>
  <si>
    <t>㈜위아츠</t>
    <phoneticPr fontId="4" type="noConversion"/>
  </si>
  <si>
    <t>경기도 성남시 분당구 이매로 173, 111호동</t>
    <phoneticPr fontId="4" type="noConversion"/>
  </si>
  <si>
    <t>2021.성남시청소년어울림마당 임차 계약</t>
    <phoneticPr fontId="4" type="noConversion"/>
  </si>
  <si>
    <t>2021.성남시청소년어울림마당 임차 계약</t>
    <phoneticPr fontId="4" type="noConversion"/>
  </si>
  <si>
    <t>2021.성남시청소년어울림마당 축하공연</t>
    <phoneticPr fontId="4" type="noConversion"/>
  </si>
  <si>
    <t xml:space="preserve">2021.성남시청소년어울림마당 임차 계약 </t>
    <phoneticPr fontId="4" type="noConversion"/>
  </si>
  <si>
    <t>경기도 성남시 중원구 둔촌대로 190번길 2 가동 601호</t>
    <phoneticPr fontId="4" type="noConversion"/>
  </si>
  <si>
    <t>경기도 성남시 분당구 금곡동 202</t>
    <phoneticPr fontId="4" type="noConversion"/>
  </si>
  <si>
    <t>2021.05.08~05.08.</t>
    <phoneticPr fontId="4" type="noConversion"/>
  </si>
  <si>
    <t>선진항공여행사㈜</t>
    <phoneticPr fontId="4" type="noConversion"/>
  </si>
  <si>
    <t>경기도 성남시 분당구 서현로 170 풍림아이원D-1501</t>
    <phoneticPr fontId="4" type="noConversion"/>
  </si>
  <si>
    <t>윤두희</t>
    <phoneticPr fontId="4" type="noConversion"/>
  </si>
  <si>
    <t>지방자치단체를 당사자로 하는 계약에 관한 법률 시행령 제25조1항에 의한 수의계약</t>
    <phoneticPr fontId="4" type="noConversion"/>
  </si>
  <si>
    <t>2021.평화학교 초등 및 중등 워크북 제작</t>
    <phoneticPr fontId="4" type="noConversion"/>
  </si>
  <si>
    <t>2021.05.06.</t>
    <phoneticPr fontId="4" type="noConversion"/>
  </si>
  <si>
    <t>2021.05.07.~05.11.</t>
    <phoneticPr fontId="4" type="noConversion"/>
  </si>
  <si>
    <t>수영장 벽면 타일 보수</t>
    <phoneticPr fontId="4" type="noConversion"/>
  </si>
  <si>
    <t>2021.05.12.~05.13.</t>
    <phoneticPr fontId="4" type="noConversion"/>
  </si>
  <si>
    <t>경기도 성남시 분당구 이매로 173, 111호동</t>
    <phoneticPr fontId="4" type="noConversion"/>
  </si>
  <si>
    <t>정백운</t>
    <phoneticPr fontId="4" type="noConversion"/>
  </si>
  <si>
    <t>2021.성남시청소년어울림마당 임차 계약</t>
    <phoneticPr fontId="4" type="noConversion"/>
  </si>
  <si>
    <t>2021.05.17.</t>
    <phoneticPr fontId="4" type="noConversion"/>
  </si>
  <si>
    <t>2021.05.22.~10.30.</t>
    <phoneticPr fontId="4" type="noConversion"/>
  </si>
  <si>
    <t>커넥티움 성남</t>
    <phoneticPr fontId="4" type="noConversion"/>
  </si>
  <si>
    <t>강인성</t>
    <phoneticPr fontId="4" type="noConversion"/>
  </si>
  <si>
    <t>경기도 성남시 중원구 둔촌대로 190번길 2 가동 601호</t>
    <phoneticPr fontId="4" type="noConversion"/>
  </si>
  <si>
    <t>2021.성남시청소년어울림마당 축하공연 계약체결</t>
    <phoneticPr fontId="4" type="noConversion"/>
  </si>
  <si>
    <t>2021.05.21.</t>
    <phoneticPr fontId="4" type="noConversion"/>
  </si>
  <si>
    <t>2021.05.22.~05.22.</t>
    <phoneticPr fontId="4" type="noConversion"/>
  </si>
  <si>
    <t>경기도 성남시 분당구 금곡동 202</t>
    <phoneticPr fontId="4" type="noConversion"/>
  </si>
  <si>
    <t>㈜위아츠</t>
    <phoneticPr fontId="4" type="noConversion"/>
  </si>
  <si>
    <t>장영구</t>
    <phoneticPr fontId="4" type="noConversion"/>
  </si>
  <si>
    <t>경기도 성남시 수정구 수정로251번길 7</t>
    <phoneticPr fontId="4" type="noConversion"/>
  </si>
  <si>
    <t>경기도 성남시 수정구 수정로251번길 7</t>
    <phoneticPr fontId="4" type="noConversion"/>
  </si>
  <si>
    <t>정회일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</si>
</sst>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%"/>
    <numFmt numFmtId="180" formatCode="###,##0"/>
    <numFmt numFmtId="181" formatCode="0.000_);[Red]\(0.000\)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3"/>
      <color rgb="FF000000"/>
      <name val="굴림"/>
      <family val="3"/>
      <charset val="129"/>
    </font>
    <font>
      <sz val="10"/>
      <name val="돋음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8" fillId="0" borderId="35" xfId="0" applyFont="1" applyBorder="1" applyAlignment="1" applyProtection="1">
      <alignment horizontal="center" vertical="center" wrapText="1"/>
    </xf>
    <xf numFmtId="180" fontId="29" fillId="0" borderId="35" xfId="0" applyNumberFormat="1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/>
    </xf>
    <xf numFmtId="177" fontId="28" fillId="0" borderId="35" xfId="0" applyNumberFormat="1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1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7" fillId="0" borderId="35" xfId="0" applyFont="1" applyBorder="1" applyAlignment="1" applyProtection="1">
      <alignment horizontal="center" vertical="center" shrinkToFit="1"/>
    </xf>
    <xf numFmtId="0" fontId="26" fillId="0" borderId="35" xfId="0" applyFont="1" applyBorder="1" applyAlignment="1" applyProtection="1">
      <alignment horizontal="center" vertical="center" shrinkToFit="1"/>
    </xf>
    <xf numFmtId="4" fontId="26" fillId="0" borderId="35" xfId="0" applyNumberFormat="1" applyFont="1" applyFill="1" applyBorder="1" applyAlignment="1" applyProtection="1">
      <alignment horizontal="center" vertical="center" shrinkToFit="1"/>
    </xf>
    <xf numFmtId="179" fontId="26" fillId="0" borderId="35" xfId="0" applyNumberFormat="1" applyFont="1" applyFill="1" applyBorder="1" applyAlignment="1" applyProtection="1">
      <alignment horizontal="center" vertical="center" shrinkToFit="1"/>
    </xf>
    <xf numFmtId="0" fontId="26" fillId="0" borderId="35" xfId="0" quotePrefix="1" applyNumberFormat="1" applyFont="1" applyFill="1" applyBorder="1" applyAlignment="1" applyProtection="1">
      <alignment horizontal="center" vertical="center" shrinkToFit="1"/>
    </xf>
    <xf numFmtId="0" fontId="26" fillId="0" borderId="36" xfId="0" applyNumberFormat="1" applyFont="1" applyFill="1" applyBorder="1" applyAlignment="1" applyProtection="1">
      <alignment horizontal="center" vertical="center" wrapText="1" shrinkToFit="1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3" fillId="4" borderId="5" xfId="0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1" xfId="1" applyNumberFormat="1" applyFont="1" applyBorder="1" applyAlignment="1">
      <alignment horizontal="center" vertical="center" shrinkToFit="1"/>
    </xf>
    <xf numFmtId="0" fontId="11" fillId="0" borderId="35" xfId="0" quotePrefix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9" fillId="0" borderId="26" xfId="0" applyNumberFormat="1" applyFont="1" applyFill="1" applyBorder="1" applyAlignment="1" applyProtection="1">
      <alignment horizontal="center" vertical="center"/>
    </xf>
    <xf numFmtId="177" fontId="9" fillId="0" borderId="26" xfId="0" applyNumberFormat="1" applyFont="1" applyFill="1" applyBorder="1" applyAlignment="1">
      <alignment horizontal="center" vertical="center" wrapText="1" shrinkToFit="1"/>
    </xf>
    <xf numFmtId="177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41" fontId="9" fillId="0" borderId="26" xfId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wrapText="1" shrinkToFit="1"/>
    </xf>
    <xf numFmtId="177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7" fontId="9" fillId="0" borderId="26" xfId="0" quotePrefix="1" applyNumberFormat="1" applyFont="1" applyFill="1" applyBorder="1" applyAlignment="1">
      <alignment horizontal="center" vertical="center" wrapText="1" shrinkToFit="1"/>
    </xf>
    <xf numFmtId="178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177" fontId="23" fillId="0" borderId="37" xfId="0" applyNumberFormat="1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/>
    </xf>
    <xf numFmtId="177" fontId="9" fillId="0" borderId="35" xfId="0" quotePrefix="1" applyNumberFormat="1" applyFont="1" applyFill="1" applyBorder="1" applyAlignment="1">
      <alignment horizontal="center" vertical="center" wrapText="1" shrinkToFit="1"/>
    </xf>
    <xf numFmtId="178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177" fontId="23" fillId="0" borderId="36" xfId="0" applyNumberFormat="1" applyFont="1" applyFill="1" applyBorder="1" applyAlignment="1">
      <alignment horizontal="center" vertical="center" shrinkToFit="1"/>
    </xf>
    <xf numFmtId="9" fontId="19" fillId="0" borderId="5" xfId="0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shrinkToFit="1"/>
    </xf>
    <xf numFmtId="0" fontId="31" fillId="0" borderId="35" xfId="0" applyFont="1" applyFill="1" applyBorder="1" applyAlignment="1">
      <alignment horizontal="center" vertical="center" shrinkToFit="1"/>
    </xf>
    <xf numFmtId="0" fontId="3" fillId="0" borderId="35" xfId="0" quotePrefix="1" applyFont="1" applyFill="1" applyBorder="1" applyAlignment="1">
      <alignment horizontal="center" vertical="center" shrinkToFit="1"/>
    </xf>
    <xf numFmtId="0" fontId="31" fillId="0" borderId="35" xfId="0" quotePrefix="1" applyFont="1" applyFill="1" applyBorder="1" applyAlignment="1">
      <alignment horizontal="center" vertical="center" shrinkToFit="1"/>
    </xf>
    <xf numFmtId="176" fontId="31" fillId="0" borderId="35" xfId="1" applyNumberFormat="1" applyFont="1" applyFill="1" applyBorder="1" applyAlignment="1">
      <alignment horizontal="right" vertical="center" shrinkToFit="1"/>
    </xf>
    <xf numFmtId="0" fontId="32" fillId="0" borderId="36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35" xfId="0" quotePrefix="1" applyFont="1" applyFill="1" applyBorder="1" applyAlignment="1">
      <alignment horizontal="center" vertical="center" shrinkToFit="1"/>
    </xf>
    <xf numFmtId="41" fontId="34" fillId="0" borderId="35" xfId="1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 wrapText="1"/>
    </xf>
    <xf numFmtId="0" fontId="9" fillId="0" borderId="36" xfId="0" quotePrefix="1" applyNumberFormat="1" applyFont="1" applyFill="1" applyBorder="1" applyAlignment="1" applyProtection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>
      <c r="A1" s="160" t="s">
        <v>179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6.25" thickBot="1">
      <c r="A2" s="161" t="s">
        <v>87</v>
      </c>
      <c r="B2" s="161"/>
      <c r="C2" s="161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thickBot="1">
      <c r="A4" s="150"/>
      <c r="B4" s="151"/>
      <c r="C4" s="152" t="s">
        <v>182</v>
      </c>
      <c r="D4" s="151"/>
      <c r="E4" s="151"/>
      <c r="F4" s="151"/>
      <c r="G4" s="151"/>
      <c r="H4" s="153"/>
      <c r="I4" s="154"/>
      <c r="J4" s="154"/>
      <c r="K4" s="154"/>
      <c r="L4" s="155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37" sqref="E37"/>
    </sheetView>
  </sheetViews>
  <sheetFormatPr defaultRowHeight="13.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>
      <c r="A1" s="162" t="s">
        <v>85</v>
      </c>
      <c r="B1" s="162"/>
      <c r="C1" s="162"/>
      <c r="D1" s="162"/>
      <c r="E1" s="162"/>
      <c r="F1" s="162"/>
      <c r="G1" s="162"/>
      <c r="H1" s="162"/>
      <c r="I1" s="162"/>
    </row>
    <row r="2" spans="1:9" ht="25.5">
      <c r="A2" s="199" t="s">
        <v>21</v>
      </c>
      <c r="B2" s="199"/>
      <c r="C2" s="22"/>
      <c r="D2" s="22"/>
      <c r="E2" s="22"/>
      <c r="F2" s="22"/>
      <c r="G2" s="22"/>
      <c r="H2" s="22"/>
      <c r="I2" s="32" t="s">
        <v>84</v>
      </c>
    </row>
    <row r="3" spans="1:9" ht="26.25" customHeight="1">
      <c r="A3" s="204" t="s">
        <v>83</v>
      </c>
      <c r="B3" s="202" t="s">
        <v>82</v>
      </c>
      <c r="C3" s="202" t="s">
        <v>81</v>
      </c>
      <c r="D3" s="202" t="s">
        <v>80</v>
      </c>
      <c r="E3" s="200" t="s">
        <v>79</v>
      </c>
      <c r="F3" s="201"/>
      <c r="G3" s="200" t="s">
        <v>78</v>
      </c>
      <c r="H3" s="201"/>
      <c r="I3" s="202" t="s">
        <v>77</v>
      </c>
    </row>
    <row r="4" spans="1:9" ht="28.5" customHeight="1">
      <c r="A4" s="205"/>
      <c r="B4" s="203"/>
      <c r="C4" s="203"/>
      <c r="D4" s="203"/>
      <c r="E4" s="31" t="s">
        <v>76</v>
      </c>
      <c r="F4" s="31" t="s">
        <v>75</v>
      </c>
      <c r="G4" s="31" t="s">
        <v>76</v>
      </c>
      <c r="H4" s="31" t="s">
        <v>75</v>
      </c>
      <c r="I4" s="203"/>
    </row>
    <row r="5" spans="1:9" ht="28.5" customHeight="1">
      <c r="A5" s="3"/>
      <c r="B5" s="29" t="s">
        <v>116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workbookViewId="0">
      <selection sqref="A1:I1"/>
    </sheetView>
  </sheetViews>
  <sheetFormatPr defaultRowHeight="13.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9" ht="25.5">
      <c r="A1" s="160" t="s">
        <v>181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>
      <c r="A2" s="161" t="s">
        <v>99</v>
      </c>
      <c r="B2" s="161"/>
      <c r="C2" s="161"/>
      <c r="D2" s="34"/>
      <c r="E2" s="34"/>
      <c r="F2" s="34"/>
      <c r="G2" s="34"/>
      <c r="H2" s="34"/>
      <c r="I2" s="34"/>
    </row>
    <row r="3" spans="1:9" ht="24">
      <c r="A3" s="73" t="s">
        <v>100</v>
      </c>
      <c r="B3" s="74" t="s">
        <v>101</v>
      </c>
      <c r="C3" s="75" t="s">
        <v>102</v>
      </c>
      <c r="D3" s="75" t="s">
        <v>103</v>
      </c>
      <c r="E3" s="76" t="s">
        <v>104</v>
      </c>
      <c r="F3" s="75" t="s">
        <v>105</v>
      </c>
      <c r="G3" s="75" t="s">
        <v>106</v>
      </c>
      <c r="H3" s="75" t="s">
        <v>107</v>
      </c>
      <c r="I3" s="77" t="s">
        <v>108</v>
      </c>
    </row>
    <row r="4" spans="1:9" ht="24.75" customHeight="1" thickBot="1">
      <c r="A4" s="144"/>
      <c r="B4" s="145"/>
      <c r="C4" s="146" t="s">
        <v>182</v>
      </c>
      <c r="D4" s="147"/>
      <c r="E4" s="148"/>
      <c r="F4" s="145"/>
      <c r="G4" s="145"/>
      <c r="H4" s="145"/>
      <c r="I4" s="14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/>
  <cols>
    <col min="1" max="1" width="8.6640625" style="13" customWidth="1"/>
    <col min="2" max="2" width="8.77734375" style="13" customWidth="1"/>
    <col min="3" max="3" width="32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>
      <c r="A1" s="160" t="s">
        <v>180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6.25" thickBot="1">
      <c r="A2" s="161" t="s">
        <v>87</v>
      </c>
      <c r="B2" s="161"/>
      <c r="C2" s="161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>
      <c r="A3" s="73" t="s">
        <v>88</v>
      </c>
      <c r="B3" s="74" t="s">
        <v>89</v>
      </c>
      <c r="C3" s="75" t="s">
        <v>109</v>
      </c>
      <c r="D3" s="75" t="s">
        <v>110</v>
      </c>
      <c r="E3" s="75" t="s">
        <v>91</v>
      </c>
      <c r="F3" s="74" t="s">
        <v>111</v>
      </c>
      <c r="G3" s="74" t="s">
        <v>112</v>
      </c>
      <c r="H3" s="74" t="s">
        <v>113</v>
      </c>
      <c r="I3" s="74" t="s">
        <v>114</v>
      </c>
      <c r="J3" s="75" t="s">
        <v>96</v>
      </c>
      <c r="K3" s="75" t="s">
        <v>97</v>
      </c>
      <c r="L3" s="75" t="s">
        <v>98</v>
      </c>
      <c r="M3" s="77" t="s">
        <v>115</v>
      </c>
    </row>
    <row r="4" spans="1:13" ht="27.75" customHeight="1" thickBot="1">
      <c r="A4" s="94">
        <v>2021</v>
      </c>
      <c r="B4" s="95">
        <v>6</v>
      </c>
      <c r="C4" s="106" t="s">
        <v>183</v>
      </c>
      <c r="D4" s="96" t="s">
        <v>184</v>
      </c>
      <c r="E4" s="96" t="s">
        <v>185</v>
      </c>
      <c r="F4" s="102">
        <v>1752</v>
      </c>
      <c r="G4" s="97" t="s">
        <v>186</v>
      </c>
      <c r="H4" s="156" t="s">
        <v>187</v>
      </c>
      <c r="I4" s="97" t="s">
        <v>188</v>
      </c>
      <c r="J4" s="96" t="s">
        <v>189</v>
      </c>
      <c r="K4" s="96" t="s">
        <v>190</v>
      </c>
      <c r="L4" s="96" t="s">
        <v>191</v>
      </c>
      <c r="M4" s="98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>
      <c r="A1" s="162" t="s">
        <v>59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6.25" thickBot="1">
      <c r="A2" s="163" t="s">
        <v>58</v>
      </c>
      <c r="B2" s="163"/>
      <c r="C2" s="39"/>
      <c r="D2" s="39"/>
      <c r="E2" s="39"/>
      <c r="F2" s="59"/>
      <c r="G2" s="59"/>
      <c r="H2" s="59"/>
      <c r="I2" s="59"/>
      <c r="J2" s="164" t="s">
        <v>57</v>
      </c>
      <c r="K2" s="164"/>
    </row>
    <row r="3" spans="1:11" ht="22.5" customHeight="1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>
      <c r="A4" s="61"/>
      <c r="B4" s="62" t="s">
        <v>60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>
      <c r="A1" s="162" t="s">
        <v>74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6.25" thickBot="1">
      <c r="A2" s="163" t="s">
        <v>73</v>
      </c>
      <c r="B2" s="163"/>
      <c r="C2" s="39"/>
      <c r="D2" s="39"/>
      <c r="E2" s="39"/>
      <c r="F2" s="59"/>
      <c r="G2" s="59"/>
      <c r="H2" s="59"/>
      <c r="I2" s="59"/>
      <c r="J2" s="164" t="s">
        <v>72</v>
      </c>
      <c r="K2" s="164"/>
    </row>
    <row r="3" spans="1:11" ht="22.5" customHeight="1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>
      <c r="A4" s="61"/>
      <c r="B4" s="62" t="s">
        <v>60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15" zoomScaleNormal="115" workbookViewId="0">
      <pane xSplit="1" ySplit="3" topLeftCell="B10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>
      <c r="B1" s="162" t="s">
        <v>192</v>
      </c>
      <c r="C1" s="162"/>
      <c r="D1" s="162"/>
      <c r="E1" s="162"/>
      <c r="F1" s="162"/>
      <c r="G1" s="162"/>
      <c r="H1" s="162"/>
      <c r="I1" s="162"/>
      <c r="J1" s="162"/>
    </row>
    <row r="2" spans="1:10" ht="25.5" customHeight="1" thickBot="1">
      <c r="A2" s="166" t="s">
        <v>20</v>
      </c>
      <c r="B2" s="166"/>
      <c r="C2" s="41"/>
      <c r="D2" s="42"/>
      <c r="E2" s="43"/>
      <c r="F2" s="43"/>
      <c r="G2" s="44"/>
      <c r="H2" s="44"/>
      <c r="I2" s="165" t="s">
        <v>0</v>
      </c>
      <c r="J2" s="165"/>
    </row>
    <row r="3" spans="1:10" ht="29.25" customHeight="1">
      <c r="A3" s="47" t="s">
        <v>117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3" customFormat="1" ht="29.25" customHeight="1">
      <c r="A4" s="103">
        <v>1</v>
      </c>
      <c r="B4" s="107" t="s">
        <v>127</v>
      </c>
      <c r="C4" s="108" t="s">
        <v>22</v>
      </c>
      <c r="D4" s="128">
        <v>6600000</v>
      </c>
      <c r="E4" s="129">
        <v>44188</v>
      </c>
      <c r="F4" s="129">
        <v>44197</v>
      </c>
      <c r="G4" s="129">
        <v>44561</v>
      </c>
      <c r="H4" s="129">
        <v>44347</v>
      </c>
      <c r="I4" s="129">
        <v>44347</v>
      </c>
      <c r="J4" s="158"/>
    </row>
    <row r="5" spans="1:10" s="13" customFormat="1" ht="29.25" customHeight="1">
      <c r="A5" s="103">
        <v>2</v>
      </c>
      <c r="B5" s="107" t="s">
        <v>130</v>
      </c>
      <c r="C5" s="113" t="s">
        <v>131</v>
      </c>
      <c r="D5" s="110">
        <v>3240000</v>
      </c>
      <c r="E5" s="129">
        <v>44194</v>
      </c>
      <c r="F5" s="129">
        <v>44197</v>
      </c>
      <c r="G5" s="129">
        <v>44561</v>
      </c>
      <c r="H5" s="129">
        <v>44347</v>
      </c>
      <c r="I5" s="129">
        <v>44347</v>
      </c>
      <c r="J5" s="158"/>
    </row>
    <row r="6" spans="1:10" s="13" customFormat="1" ht="29.25" customHeight="1">
      <c r="A6" s="103">
        <v>3</v>
      </c>
      <c r="B6" s="107" t="s">
        <v>132</v>
      </c>
      <c r="C6" s="108" t="s">
        <v>133</v>
      </c>
      <c r="D6" s="128">
        <v>2580000</v>
      </c>
      <c r="E6" s="129">
        <v>44188</v>
      </c>
      <c r="F6" s="129">
        <v>44197</v>
      </c>
      <c r="G6" s="129">
        <v>44561</v>
      </c>
      <c r="H6" s="129">
        <v>44347</v>
      </c>
      <c r="I6" s="129">
        <v>44347</v>
      </c>
      <c r="J6" s="158"/>
    </row>
    <row r="7" spans="1:10" s="13" customFormat="1" ht="29.25" customHeight="1">
      <c r="A7" s="103">
        <v>4</v>
      </c>
      <c r="B7" s="107" t="s">
        <v>136</v>
      </c>
      <c r="C7" s="113" t="s">
        <v>137</v>
      </c>
      <c r="D7" s="110">
        <v>2112000</v>
      </c>
      <c r="E7" s="129">
        <v>44189</v>
      </c>
      <c r="F7" s="129">
        <v>44197</v>
      </c>
      <c r="G7" s="129">
        <v>44561</v>
      </c>
      <c r="H7" s="129">
        <v>44347</v>
      </c>
      <c r="I7" s="129">
        <v>44347</v>
      </c>
      <c r="J7" s="158"/>
    </row>
    <row r="8" spans="1:10" s="13" customFormat="1" ht="29.25" customHeight="1">
      <c r="A8" s="103">
        <v>5</v>
      </c>
      <c r="B8" s="107" t="s">
        <v>146</v>
      </c>
      <c r="C8" s="108" t="s">
        <v>141</v>
      </c>
      <c r="D8" s="128">
        <v>765600</v>
      </c>
      <c r="E8" s="129">
        <v>44194</v>
      </c>
      <c r="F8" s="129">
        <v>44197</v>
      </c>
      <c r="G8" s="129">
        <v>44561</v>
      </c>
      <c r="H8" s="129">
        <v>44347</v>
      </c>
      <c r="I8" s="129">
        <v>44347</v>
      </c>
      <c r="J8" s="158"/>
    </row>
    <row r="9" spans="1:10" s="13" customFormat="1" ht="29.25" customHeight="1">
      <c r="A9" s="103">
        <v>6</v>
      </c>
      <c r="B9" s="107" t="s">
        <v>145</v>
      </c>
      <c r="C9" s="108" t="s">
        <v>142</v>
      </c>
      <c r="D9" s="128">
        <v>11376410</v>
      </c>
      <c r="E9" s="129">
        <v>44194</v>
      </c>
      <c r="F9" s="129">
        <v>44197</v>
      </c>
      <c r="G9" s="129">
        <v>44561</v>
      </c>
      <c r="H9" s="129">
        <v>44347</v>
      </c>
      <c r="I9" s="129">
        <v>44347</v>
      </c>
      <c r="J9" s="158"/>
    </row>
    <row r="10" spans="1:10" s="13" customFormat="1" ht="29.25" customHeight="1">
      <c r="A10" s="103">
        <v>7</v>
      </c>
      <c r="B10" s="114" t="s">
        <v>143</v>
      </c>
      <c r="C10" s="113" t="s">
        <v>144</v>
      </c>
      <c r="D10" s="110">
        <v>2520000</v>
      </c>
      <c r="E10" s="130">
        <v>44194</v>
      </c>
      <c r="F10" s="129">
        <v>44197</v>
      </c>
      <c r="G10" s="129">
        <v>44561</v>
      </c>
      <c r="H10" s="129">
        <v>44347</v>
      </c>
      <c r="I10" s="129">
        <v>44347</v>
      </c>
      <c r="J10" s="158"/>
    </row>
    <row r="11" spans="1:10" s="13" customFormat="1" ht="29.25" customHeight="1">
      <c r="A11" s="103">
        <v>8</v>
      </c>
      <c r="B11" s="114" t="s">
        <v>153</v>
      </c>
      <c r="C11" s="113" t="s">
        <v>131</v>
      </c>
      <c r="D11" s="110">
        <v>1200000</v>
      </c>
      <c r="E11" s="130">
        <v>44194</v>
      </c>
      <c r="F11" s="129">
        <v>44197</v>
      </c>
      <c r="G11" s="129">
        <v>44561</v>
      </c>
      <c r="H11" s="129">
        <v>44347</v>
      </c>
      <c r="I11" s="129">
        <v>44347</v>
      </c>
      <c r="J11" s="158"/>
    </row>
    <row r="12" spans="1:10" s="13" customFormat="1" ht="29.25" customHeight="1">
      <c r="A12" s="103">
        <v>9</v>
      </c>
      <c r="B12" s="114" t="s">
        <v>154</v>
      </c>
      <c r="C12" s="113" t="s">
        <v>155</v>
      </c>
      <c r="D12" s="110">
        <v>833987000</v>
      </c>
      <c r="E12" s="130">
        <v>44194</v>
      </c>
      <c r="F12" s="129">
        <v>44197</v>
      </c>
      <c r="G12" s="129">
        <v>44561</v>
      </c>
      <c r="H12" s="129">
        <v>44347</v>
      </c>
      <c r="I12" s="129">
        <v>44347</v>
      </c>
      <c r="J12" s="158"/>
    </row>
    <row r="13" spans="1:10" s="13" customFormat="1" ht="29.25" customHeight="1">
      <c r="A13" s="103">
        <v>10</v>
      </c>
      <c r="B13" s="114" t="s">
        <v>157</v>
      </c>
      <c r="C13" s="113" t="s">
        <v>159</v>
      </c>
      <c r="D13" s="110">
        <v>40500000</v>
      </c>
      <c r="E13" s="130">
        <v>44187</v>
      </c>
      <c r="F13" s="129">
        <v>44197</v>
      </c>
      <c r="G13" s="129">
        <v>44561</v>
      </c>
      <c r="H13" s="129">
        <v>44347</v>
      </c>
      <c r="I13" s="129">
        <v>44347</v>
      </c>
      <c r="J13" s="158"/>
    </row>
    <row r="14" spans="1:10" s="13" customFormat="1" ht="29.25" customHeight="1">
      <c r="A14" s="103">
        <v>11</v>
      </c>
      <c r="B14" s="131" t="s">
        <v>129</v>
      </c>
      <c r="C14" s="132" t="s">
        <v>165</v>
      </c>
      <c r="D14" s="120">
        <v>20700000</v>
      </c>
      <c r="E14" s="133">
        <v>44204</v>
      </c>
      <c r="F14" s="134">
        <v>44207</v>
      </c>
      <c r="G14" s="134">
        <v>44561</v>
      </c>
      <c r="H14" s="129">
        <v>44347</v>
      </c>
      <c r="I14" s="129">
        <v>44347</v>
      </c>
      <c r="J14" s="158"/>
    </row>
    <row r="15" spans="1:10" s="13" customFormat="1" ht="29.25" customHeight="1">
      <c r="A15" s="103">
        <v>12</v>
      </c>
      <c r="B15" s="131" t="s">
        <v>167</v>
      </c>
      <c r="C15" s="132" t="s">
        <v>166</v>
      </c>
      <c r="D15" s="119">
        <v>9450000</v>
      </c>
      <c r="E15" s="133">
        <v>44299</v>
      </c>
      <c r="F15" s="134">
        <v>44301</v>
      </c>
      <c r="G15" s="134">
        <v>44561</v>
      </c>
      <c r="H15" s="134">
        <v>44340</v>
      </c>
      <c r="I15" s="134">
        <v>44344</v>
      </c>
      <c r="J15" s="135"/>
    </row>
    <row r="16" spans="1:10" s="13" customFormat="1" ht="29.25" customHeight="1">
      <c r="A16" s="103">
        <v>13</v>
      </c>
      <c r="B16" s="131" t="s">
        <v>199</v>
      </c>
      <c r="C16" s="132" t="s">
        <v>200</v>
      </c>
      <c r="D16" s="119">
        <v>350000</v>
      </c>
      <c r="E16" s="133">
        <v>44319</v>
      </c>
      <c r="F16" s="134">
        <v>44324</v>
      </c>
      <c r="G16" s="134">
        <v>44324</v>
      </c>
      <c r="H16" s="134">
        <v>44324</v>
      </c>
      <c r="I16" s="134">
        <v>44324</v>
      </c>
      <c r="J16" s="135"/>
    </row>
    <row r="17" spans="1:10" s="13" customFormat="1" ht="29.25" customHeight="1">
      <c r="A17" s="103">
        <v>14</v>
      </c>
      <c r="B17" s="131" t="s">
        <v>193</v>
      </c>
      <c r="C17" s="132" t="s">
        <v>194</v>
      </c>
      <c r="D17" s="119">
        <v>1250000</v>
      </c>
      <c r="E17" s="133">
        <v>44327</v>
      </c>
      <c r="F17" s="134">
        <v>44328</v>
      </c>
      <c r="G17" s="134">
        <v>44329</v>
      </c>
      <c r="H17" s="134">
        <v>44329</v>
      </c>
      <c r="I17" s="134">
        <v>44329</v>
      </c>
      <c r="J17" s="135"/>
    </row>
    <row r="18" spans="1:10" s="13" customFormat="1" ht="29.25" customHeight="1">
      <c r="A18" s="103">
        <v>15</v>
      </c>
      <c r="B18" s="131" t="s">
        <v>243</v>
      </c>
      <c r="C18" s="132" t="s">
        <v>195</v>
      </c>
      <c r="D18" s="119">
        <v>9230000</v>
      </c>
      <c r="E18" s="133">
        <v>44333</v>
      </c>
      <c r="F18" s="134">
        <v>44338</v>
      </c>
      <c r="G18" s="134">
        <v>44499</v>
      </c>
      <c r="H18" s="134">
        <v>44338</v>
      </c>
      <c r="I18" s="134">
        <v>44338</v>
      </c>
      <c r="J18" s="135"/>
    </row>
    <row r="19" spans="1:10" s="13" customFormat="1" ht="29.25" customHeight="1">
      <c r="A19" s="103">
        <v>16</v>
      </c>
      <c r="B19" s="131" t="s">
        <v>242</v>
      </c>
      <c r="C19" s="132" t="s">
        <v>196</v>
      </c>
      <c r="D19" s="119">
        <v>1500000</v>
      </c>
      <c r="E19" s="133">
        <v>44337</v>
      </c>
      <c r="F19" s="134">
        <v>44338</v>
      </c>
      <c r="G19" s="134">
        <v>44338</v>
      </c>
      <c r="H19" s="134">
        <v>44338</v>
      </c>
      <c r="I19" s="134">
        <v>44338</v>
      </c>
      <c r="J19" s="135"/>
    </row>
    <row r="20" spans="1:10" s="13" customFormat="1" ht="29.25" customHeight="1">
      <c r="A20" s="103">
        <v>17</v>
      </c>
      <c r="B20" s="131" t="s">
        <v>201</v>
      </c>
      <c r="C20" s="132" t="s">
        <v>202</v>
      </c>
      <c r="D20" s="119">
        <v>2394000</v>
      </c>
      <c r="E20" s="133">
        <v>44322</v>
      </c>
      <c r="F20" s="134">
        <v>44323</v>
      </c>
      <c r="G20" s="134">
        <v>44327</v>
      </c>
      <c r="H20" s="134">
        <v>44326</v>
      </c>
      <c r="I20" s="134">
        <v>44326</v>
      </c>
      <c r="J20" s="135"/>
    </row>
    <row r="21" spans="1:10" s="13" customFormat="1" ht="29.25" customHeight="1" thickBot="1">
      <c r="A21" s="136">
        <v>18</v>
      </c>
      <c r="B21" s="137" t="s">
        <v>206</v>
      </c>
      <c r="C21" s="138" t="s">
        <v>207</v>
      </c>
      <c r="D21" s="126">
        <v>1200000</v>
      </c>
      <c r="E21" s="139">
        <v>44315</v>
      </c>
      <c r="F21" s="140">
        <v>44319</v>
      </c>
      <c r="G21" s="140">
        <v>44347</v>
      </c>
      <c r="H21" s="140">
        <v>44347</v>
      </c>
      <c r="I21" s="140">
        <v>44347</v>
      </c>
      <c r="J21" s="141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/>
  </sheetViews>
  <sheetFormatPr defaultRowHeight="13.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>
      <c r="B1" s="167" t="s">
        <v>197</v>
      </c>
      <c r="C1" s="167"/>
      <c r="D1" s="167"/>
      <c r="E1" s="167"/>
      <c r="F1" s="167"/>
      <c r="G1" s="167"/>
      <c r="H1" s="167"/>
      <c r="I1" s="167"/>
      <c r="J1" s="167"/>
    </row>
    <row r="2" spans="1:10" ht="26.25" thickBot="1">
      <c r="B2" s="168" t="s">
        <v>21</v>
      </c>
      <c r="C2" s="168"/>
      <c r="D2" s="40"/>
      <c r="E2" s="45"/>
      <c r="F2" s="45"/>
      <c r="G2" s="45"/>
      <c r="H2" s="45"/>
      <c r="I2" s="45"/>
      <c r="J2" s="46" t="s">
        <v>16</v>
      </c>
    </row>
    <row r="3" spans="1:10" ht="26.25" customHeight="1">
      <c r="A3" s="47" t="s">
        <v>117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6.25" customHeight="1">
      <c r="A4" s="103">
        <v>1</v>
      </c>
      <c r="B4" s="3" t="s">
        <v>19</v>
      </c>
      <c r="C4" s="107" t="s">
        <v>128</v>
      </c>
      <c r="D4" s="108" t="s">
        <v>22</v>
      </c>
      <c r="E4" s="109">
        <v>6600000</v>
      </c>
      <c r="F4" s="110"/>
      <c r="G4" s="110">
        <f>550000*5</f>
        <v>2750000</v>
      </c>
      <c r="H4" s="110"/>
      <c r="I4" s="110">
        <f>550000*5</f>
        <v>2750000</v>
      </c>
      <c r="J4" s="111" t="s">
        <v>204</v>
      </c>
    </row>
    <row r="5" spans="1:10" ht="26.25" customHeight="1">
      <c r="A5" s="112">
        <v>2</v>
      </c>
      <c r="B5" s="3" t="s">
        <v>19</v>
      </c>
      <c r="C5" s="107" t="s">
        <v>130</v>
      </c>
      <c r="D5" s="113" t="s">
        <v>131</v>
      </c>
      <c r="E5" s="110">
        <v>3240000</v>
      </c>
      <c r="F5" s="110"/>
      <c r="G5" s="110">
        <f>270000*5</f>
        <v>1350000</v>
      </c>
      <c r="H5" s="110"/>
      <c r="I5" s="110">
        <f>270000*5</f>
        <v>1350000</v>
      </c>
      <c r="J5" s="111" t="s">
        <v>204</v>
      </c>
    </row>
    <row r="6" spans="1:10" ht="26.25" customHeight="1">
      <c r="A6" s="112">
        <v>3</v>
      </c>
      <c r="B6" s="3" t="s">
        <v>19</v>
      </c>
      <c r="C6" s="107" t="s">
        <v>132</v>
      </c>
      <c r="D6" s="108" t="s">
        <v>133</v>
      </c>
      <c r="E6" s="109">
        <v>2580000</v>
      </c>
      <c r="F6" s="110"/>
      <c r="G6" s="110">
        <f>215000*5</f>
        <v>1075000</v>
      </c>
      <c r="H6" s="110"/>
      <c r="I6" s="110">
        <f>215000*5</f>
        <v>1075000</v>
      </c>
      <c r="J6" s="111" t="s">
        <v>204</v>
      </c>
    </row>
    <row r="7" spans="1:10" ht="26.25" customHeight="1">
      <c r="A7" s="112">
        <v>4</v>
      </c>
      <c r="B7" s="3" t="s">
        <v>19</v>
      </c>
      <c r="C7" s="114" t="s">
        <v>134</v>
      </c>
      <c r="D7" s="113" t="s">
        <v>135</v>
      </c>
      <c r="E7" s="110">
        <v>2112000</v>
      </c>
      <c r="F7" s="110"/>
      <c r="G7" s="110">
        <f>176000*5</f>
        <v>880000</v>
      </c>
      <c r="H7" s="110"/>
      <c r="I7" s="110">
        <f>176000*5</f>
        <v>880000</v>
      </c>
      <c r="J7" s="111" t="s">
        <v>204</v>
      </c>
    </row>
    <row r="8" spans="1:10" ht="26.25" customHeight="1">
      <c r="A8" s="112">
        <v>5</v>
      </c>
      <c r="B8" s="3" t="s">
        <v>19</v>
      </c>
      <c r="C8" s="107" t="s">
        <v>146</v>
      </c>
      <c r="D8" s="108" t="s">
        <v>148</v>
      </c>
      <c r="E8" s="109">
        <v>765600</v>
      </c>
      <c r="F8" s="110"/>
      <c r="G8" s="110">
        <f>63800*5</f>
        <v>319000</v>
      </c>
      <c r="H8" s="110"/>
      <c r="I8" s="110">
        <f>63800*5</f>
        <v>319000</v>
      </c>
      <c r="J8" s="111" t="s">
        <v>204</v>
      </c>
    </row>
    <row r="9" spans="1:10" ht="26.25" customHeight="1">
      <c r="A9" s="112">
        <v>6</v>
      </c>
      <c r="B9" s="3" t="s">
        <v>19</v>
      </c>
      <c r="C9" s="115" t="s">
        <v>147</v>
      </c>
      <c r="D9" s="108" t="s">
        <v>142</v>
      </c>
      <c r="E9" s="109">
        <v>11376410</v>
      </c>
      <c r="F9" s="110"/>
      <c r="G9" s="110">
        <f>949290+947920*4</f>
        <v>4740970</v>
      </c>
      <c r="H9" s="110"/>
      <c r="I9" s="110">
        <f>949290+947920*4</f>
        <v>4740970</v>
      </c>
      <c r="J9" s="111" t="s">
        <v>204</v>
      </c>
    </row>
    <row r="10" spans="1:10" ht="26.25" customHeight="1">
      <c r="A10" s="112">
        <v>7</v>
      </c>
      <c r="B10" s="3" t="s">
        <v>19</v>
      </c>
      <c r="C10" s="107" t="s">
        <v>149</v>
      </c>
      <c r="D10" s="113" t="s">
        <v>144</v>
      </c>
      <c r="E10" s="110">
        <v>2520000</v>
      </c>
      <c r="F10" s="110"/>
      <c r="G10" s="110">
        <f>210000*5</f>
        <v>1050000</v>
      </c>
      <c r="H10" s="110"/>
      <c r="I10" s="110">
        <f>210000*5</f>
        <v>1050000</v>
      </c>
      <c r="J10" s="111" t="s">
        <v>204</v>
      </c>
    </row>
    <row r="11" spans="1:10" ht="26.25" customHeight="1">
      <c r="A11" s="112">
        <v>8</v>
      </c>
      <c r="B11" s="3" t="s">
        <v>150</v>
      </c>
      <c r="C11" s="107" t="s">
        <v>151</v>
      </c>
      <c r="D11" s="113" t="s">
        <v>152</v>
      </c>
      <c r="E11" s="110">
        <v>1200000</v>
      </c>
      <c r="F11" s="110"/>
      <c r="G11" s="110">
        <f>100000*5</f>
        <v>500000</v>
      </c>
      <c r="H11" s="110"/>
      <c r="I11" s="110">
        <f>100000*5</f>
        <v>500000</v>
      </c>
      <c r="J11" s="111" t="s">
        <v>204</v>
      </c>
    </row>
    <row r="12" spans="1:10" ht="26.25" customHeight="1">
      <c r="A12" s="112">
        <v>9</v>
      </c>
      <c r="B12" s="3" t="s">
        <v>160</v>
      </c>
      <c r="C12" s="107" t="s">
        <v>154</v>
      </c>
      <c r="D12" s="113" t="s">
        <v>156</v>
      </c>
      <c r="E12" s="110">
        <v>833987000</v>
      </c>
      <c r="F12" s="110"/>
      <c r="G12" s="110">
        <f>39189210+40281420+38702910+38702910+50428450</f>
        <v>207304900</v>
      </c>
      <c r="H12" s="110"/>
      <c r="I12" s="110">
        <f>39189210+40281420+38702910+38702910+50428450</f>
        <v>207304900</v>
      </c>
      <c r="J12" s="111" t="s">
        <v>204</v>
      </c>
    </row>
    <row r="13" spans="1:10" ht="26.25" customHeight="1">
      <c r="A13" s="112">
        <v>10</v>
      </c>
      <c r="B13" s="3" t="s">
        <v>160</v>
      </c>
      <c r="C13" s="107" t="s">
        <v>157</v>
      </c>
      <c r="D13" s="113" t="s">
        <v>158</v>
      </c>
      <c r="E13" s="110">
        <v>40500000</v>
      </c>
      <c r="F13" s="110"/>
      <c r="G13" s="110">
        <f>2178000+2997000+3487500+2916000+2448000</f>
        <v>14026500</v>
      </c>
      <c r="H13" s="110"/>
      <c r="I13" s="110">
        <f>2178000+2997000+3487500+2916000+2448000</f>
        <v>14026500</v>
      </c>
      <c r="J13" s="111" t="s">
        <v>204</v>
      </c>
    </row>
    <row r="14" spans="1:10" ht="26.25" customHeight="1">
      <c r="A14" s="112">
        <v>11</v>
      </c>
      <c r="B14" s="116" t="s">
        <v>138</v>
      </c>
      <c r="C14" s="117" t="s">
        <v>139</v>
      </c>
      <c r="D14" s="118" t="s">
        <v>140</v>
      </c>
      <c r="E14" s="119">
        <v>20700000</v>
      </c>
      <c r="F14" s="120"/>
      <c r="G14" s="120">
        <f>1350000+1620000+1980000+1710000+1530000</f>
        <v>8190000</v>
      </c>
      <c r="H14" s="120"/>
      <c r="I14" s="120">
        <f>1350000+1620000+1980000+1710000+1530000</f>
        <v>8190000</v>
      </c>
      <c r="J14" s="111" t="s">
        <v>204</v>
      </c>
    </row>
    <row r="15" spans="1:10" ht="26.25" customHeight="1">
      <c r="A15" s="112">
        <v>12</v>
      </c>
      <c r="B15" s="116" t="s">
        <v>170</v>
      </c>
      <c r="C15" s="117" t="s">
        <v>171</v>
      </c>
      <c r="D15" s="118" t="s">
        <v>172</v>
      </c>
      <c r="E15" s="119">
        <v>9450000</v>
      </c>
      <c r="F15" s="120"/>
      <c r="G15" s="120">
        <f>2025000+2565000</f>
        <v>4590000</v>
      </c>
      <c r="H15" s="120"/>
      <c r="I15" s="120">
        <f>2025000+2565000</f>
        <v>4590000</v>
      </c>
      <c r="J15" s="121" t="s">
        <v>203</v>
      </c>
    </row>
    <row r="16" spans="1:10" ht="26.25" customHeight="1">
      <c r="A16" s="112">
        <v>13</v>
      </c>
      <c r="B16" s="116" t="s">
        <v>209</v>
      </c>
      <c r="C16" s="117" t="s">
        <v>241</v>
      </c>
      <c r="D16" s="118" t="s">
        <v>210</v>
      </c>
      <c r="E16" s="119">
        <v>9230000</v>
      </c>
      <c r="F16" s="120"/>
      <c r="G16" s="120">
        <v>4250000</v>
      </c>
      <c r="H16" s="120"/>
      <c r="I16" s="120">
        <v>4250000</v>
      </c>
      <c r="J16" s="121" t="s">
        <v>211</v>
      </c>
    </row>
    <row r="17" spans="1:10" ht="26.25" customHeight="1">
      <c r="A17" s="112">
        <v>14</v>
      </c>
      <c r="B17" s="116" t="s">
        <v>19</v>
      </c>
      <c r="C17" s="117" t="s">
        <v>212</v>
      </c>
      <c r="D17" s="118" t="s">
        <v>213</v>
      </c>
      <c r="E17" s="119">
        <v>1500000</v>
      </c>
      <c r="F17" s="120"/>
      <c r="G17" s="120">
        <v>1500000</v>
      </c>
      <c r="H17" s="120"/>
      <c r="I17" s="120">
        <v>1500000</v>
      </c>
      <c r="J17" s="121" t="s">
        <v>214</v>
      </c>
    </row>
    <row r="18" spans="1:10" ht="26.25" customHeight="1">
      <c r="A18" s="112">
        <v>15</v>
      </c>
      <c r="B18" s="116" t="s">
        <v>170</v>
      </c>
      <c r="C18" s="117" t="s">
        <v>205</v>
      </c>
      <c r="D18" s="118" t="s">
        <v>200</v>
      </c>
      <c r="E18" s="119">
        <v>350000</v>
      </c>
      <c r="F18" s="120"/>
      <c r="G18" s="120">
        <v>350000</v>
      </c>
      <c r="H18" s="120"/>
      <c r="I18" s="120">
        <v>350000</v>
      </c>
      <c r="J18" s="121" t="s">
        <v>169</v>
      </c>
    </row>
    <row r="19" spans="1:10" ht="26.25" customHeight="1">
      <c r="A19" s="112">
        <v>16</v>
      </c>
      <c r="B19" s="116" t="s">
        <v>21</v>
      </c>
      <c r="C19" s="117" t="s">
        <v>208</v>
      </c>
      <c r="D19" s="118" t="s">
        <v>207</v>
      </c>
      <c r="E19" s="119">
        <v>1200000</v>
      </c>
      <c r="F19" s="120"/>
      <c r="G19" s="120">
        <v>1200000</v>
      </c>
      <c r="H19" s="120"/>
      <c r="I19" s="120">
        <v>1200000</v>
      </c>
      <c r="J19" s="121" t="s">
        <v>168</v>
      </c>
    </row>
    <row r="20" spans="1:10" ht="26.25" customHeight="1">
      <c r="A20" s="112">
        <v>17</v>
      </c>
      <c r="B20" s="116" t="s">
        <v>178</v>
      </c>
      <c r="C20" s="117" t="s">
        <v>215</v>
      </c>
      <c r="D20" s="118" t="s">
        <v>216</v>
      </c>
      <c r="E20" s="119">
        <v>2394000</v>
      </c>
      <c r="F20" s="120"/>
      <c r="G20" s="120">
        <v>2394000</v>
      </c>
      <c r="H20" s="120"/>
      <c r="I20" s="120">
        <v>2394000</v>
      </c>
      <c r="J20" s="121" t="s">
        <v>169</v>
      </c>
    </row>
    <row r="21" spans="1:10" ht="26.25" customHeight="1" thickBot="1">
      <c r="A21" s="122">
        <v>18</v>
      </c>
      <c r="B21" s="123" t="s">
        <v>19</v>
      </c>
      <c r="C21" s="124" t="s">
        <v>193</v>
      </c>
      <c r="D21" s="125" t="s">
        <v>194</v>
      </c>
      <c r="E21" s="126">
        <v>1250000</v>
      </c>
      <c r="F21" s="127"/>
      <c r="G21" s="126">
        <v>1250000</v>
      </c>
      <c r="H21" s="127"/>
      <c r="I21" s="126">
        <v>1250000</v>
      </c>
      <c r="J21" s="157" t="s">
        <v>169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6" sqref="E16"/>
    </sheetView>
  </sheetViews>
  <sheetFormatPr defaultRowHeight="13.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>
      <c r="A1" s="162" t="s">
        <v>198</v>
      </c>
      <c r="B1" s="162"/>
      <c r="C1" s="162"/>
      <c r="D1" s="162"/>
      <c r="E1" s="162"/>
    </row>
    <row r="2" spans="1:6" ht="26.25" thickBot="1">
      <c r="A2" s="2" t="s">
        <v>34</v>
      </c>
      <c r="B2" s="2"/>
      <c r="C2" s="22"/>
      <c r="D2" s="22"/>
      <c r="E2" s="19" t="s">
        <v>33</v>
      </c>
    </row>
    <row r="3" spans="1:6" ht="21" customHeight="1" thickTop="1">
      <c r="A3" s="169" t="s">
        <v>32</v>
      </c>
      <c r="B3" s="37" t="s">
        <v>31</v>
      </c>
      <c r="C3" s="172" t="s">
        <v>218</v>
      </c>
      <c r="D3" s="173"/>
      <c r="E3" s="174"/>
    </row>
    <row r="4" spans="1:6" ht="21" customHeight="1">
      <c r="A4" s="170"/>
      <c r="B4" s="35" t="s">
        <v>30</v>
      </c>
      <c r="C4" s="87">
        <v>370000</v>
      </c>
      <c r="D4" s="35" t="s">
        <v>118</v>
      </c>
      <c r="E4" s="23">
        <v>350000</v>
      </c>
    </row>
    <row r="5" spans="1:6" ht="21" customHeight="1">
      <c r="A5" s="170"/>
      <c r="B5" s="35" t="s">
        <v>29</v>
      </c>
      <c r="C5" s="142">
        <f>E4/C4</f>
        <v>0.94594594594594594</v>
      </c>
      <c r="D5" s="35" t="s">
        <v>28</v>
      </c>
      <c r="E5" s="23">
        <v>350000</v>
      </c>
    </row>
    <row r="6" spans="1:6" ht="21" customHeight="1">
      <c r="A6" s="170"/>
      <c r="B6" s="35" t="s">
        <v>27</v>
      </c>
      <c r="C6" s="28" t="s">
        <v>173</v>
      </c>
      <c r="D6" s="35" t="s">
        <v>119</v>
      </c>
      <c r="E6" s="38" t="s">
        <v>219</v>
      </c>
      <c r="F6" s="13" t="s">
        <v>86</v>
      </c>
    </row>
    <row r="7" spans="1:6" ht="21" customHeight="1">
      <c r="A7" s="170"/>
      <c r="B7" s="35" t="s">
        <v>26</v>
      </c>
      <c r="C7" s="21" t="s">
        <v>174</v>
      </c>
      <c r="D7" s="35" t="s">
        <v>120</v>
      </c>
      <c r="E7" s="38" t="s">
        <v>219</v>
      </c>
    </row>
    <row r="8" spans="1:6" ht="21" customHeight="1">
      <c r="A8" s="170"/>
      <c r="B8" s="35" t="s">
        <v>25</v>
      </c>
      <c r="C8" s="21" t="s">
        <v>161</v>
      </c>
      <c r="D8" s="35" t="s">
        <v>24</v>
      </c>
      <c r="E8" s="24" t="s">
        <v>220</v>
      </c>
    </row>
    <row r="9" spans="1:6" ht="21" customHeight="1" thickBot="1">
      <c r="A9" s="171"/>
      <c r="B9" s="36" t="s">
        <v>23</v>
      </c>
      <c r="C9" s="20" t="s">
        <v>162</v>
      </c>
      <c r="D9" s="36" t="s">
        <v>175</v>
      </c>
      <c r="E9" s="33" t="s">
        <v>221</v>
      </c>
    </row>
    <row r="10" spans="1:6" ht="21" customHeight="1" thickTop="1">
      <c r="A10" s="169" t="s">
        <v>32</v>
      </c>
      <c r="B10" s="37" t="s">
        <v>31</v>
      </c>
      <c r="C10" s="172" t="s">
        <v>222</v>
      </c>
      <c r="D10" s="173"/>
      <c r="E10" s="174"/>
    </row>
    <row r="11" spans="1:6" ht="21" customHeight="1">
      <c r="A11" s="170"/>
      <c r="B11" s="35" t="s">
        <v>30</v>
      </c>
      <c r="C11" s="87">
        <v>2511000</v>
      </c>
      <c r="D11" s="35" t="s">
        <v>118</v>
      </c>
      <c r="E11" s="23">
        <v>2394000</v>
      </c>
    </row>
    <row r="12" spans="1:6" ht="21" customHeight="1">
      <c r="A12" s="170"/>
      <c r="B12" s="35" t="s">
        <v>29</v>
      </c>
      <c r="C12" s="142">
        <f>E11/C11</f>
        <v>0.95340501792114696</v>
      </c>
      <c r="D12" s="35" t="s">
        <v>28</v>
      </c>
      <c r="E12" s="23">
        <v>2394000</v>
      </c>
    </row>
    <row r="13" spans="1:6" ht="21" customHeight="1">
      <c r="A13" s="170"/>
      <c r="B13" s="35" t="s">
        <v>27</v>
      </c>
      <c r="C13" s="28" t="s">
        <v>224</v>
      </c>
      <c r="D13" s="35" t="s">
        <v>119</v>
      </c>
      <c r="E13" s="38" t="s">
        <v>223</v>
      </c>
    </row>
    <row r="14" spans="1:6" ht="21" customHeight="1">
      <c r="A14" s="170"/>
      <c r="B14" s="35" t="s">
        <v>26</v>
      </c>
      <c r="C14" s="21" t="s">
        <v>174</v>
      </c>
      <c r="D14" s="35" t="s">
        <v>120</v>
      </c>
      <c r="E14" s="38" t="s">
        <v>225</v>
      </c>
    </row>
    <row r="15" spans="1:6" ht="21" customHeight="1">
      <c r="A15" s="170"/>
      <c r="B15" s="35" t="s">
        <v>25</v>
      </c>
      <c r="C15" s="21" t="s">
        <v>176</v>
      </c>
      <c r="D15" s="35" t="s">
        <v>24</v>
      </c>
      <c r="E15" s="24" t="s">
        <v>226</v>
      </c>
    </row>
    <row r="16" spans="1:6" ht="21" customHeight="1" thickBot="1">
      <c r="A16" s="171"/>
      <c r="B16" s="36" t="s">
        <v>23</v>
      </c>
      <c r="C16" s="20" t="s">
        <v>177</v>
      </c>
      <c r="D16" s="36" t="s">
        <v>175</v>
      </c>
      <c r="E16" s="33" t="s">
        <v>270</v>
      </c>
    </row>
    <row r="17" spans="1:5" ht="21" customHeight="1" thickTop="1">
      <c r="A17" s="169" t="s">
        <v>32</v>
      </c>
      <c r="B17" s="37" t="s">
        <v>31</v>
      </c>
      <c r="C17" s="172" t="s">
        <v>227</v>
      </c>
      <c r="D17" s="173"/>
      <c r="E17" s="174"/>
    </row>
    <row r="18" spans="1:5" ht="21" customHeight="1">
      <c r="A18" s="170"/>
      <c r="B18" s="35" t="s">
        <v>30</v>
      </c>
      <c r="C18" s="87">
        <v>1320000</v>
      </c>
      <c r="D18" s="35" t="s">
        <v>118</v>
      </c>
      <c r="E18" s="23">
        <v>1254000</v>
      </c>
    </row>
    <row r="19" spans="1:5" ht="21" customHeight="1">
      <c r="A19" s="170"/>
      <c r="B19" s="35" t="s">
        <v>29</v>
      </c>
      <c r="C19" s="142">
        <f>E18/C18</f>
        <v>0.95</v>
      </c>
      <c r="D19" s="35" t="s">
        <v>28</v>
      </c>
      <c r="E19" s="23">
        <v>1254000</v>
      </c>
    </row>
    <row r="20" spans="1:5" ht="21" customHeight="1">
      <c r="A20" s="170"/>
      <c r="B20" s="35" t="s">
        <v>27</v>
      </c>
      <c r="C20" s="28" t="s">
        <v>228</v>
      </c>
      <c r="D20" s="35" t="s">
        <v>119</v>
      </c>
      <c r="E20" s="38" t="s">
        <v>229</v>
      </c>
    </row>
    <row r="21" spans="1:5" ht="21" customHeight="1">
      <c r="A21" s="170"/>
      <c r="B21" s="35" t="s">
        <v>26</v>
      </c>
      <c r="C21" s="21" t="s">
        <v>174</v>
      </c>
      <c r="D21" s="35" t="s">
        <v>120</v>
      </c>
      <c r="E21" s="38" t="s">
        <v>230</v>
      </c>
    </row>
    <row r="22" spans="1:5" ht="21" customHeight="1">
      <c r="A22" s="170"/>
      <c r="B22" s="35" t="s">
        <v>25</v>
      </c>
      <c r="C22" s="21" t="s">
        <v>176</v>
      </c>
      <c r="D22" s="35" t="s">
        <v>24</v>
      </c>
      <c r="E22" s="24" t="s">
        <v>194</v>
      </c>
    </row>
    <row r="23" spans="1:5" ht="21" customHeight="1" thickBot="1">
      <c r="A23" s="171"/>
      <c r="B23" s="36" t="s">
        <v>23</v>
      </c>
      <c r="C23" s="20" t="s">
        <v>177</v>
      </c>
      <c r="D23" s="36" t="s">
        <v>175</v>
      </c>
      <c r="E23" s="33" t="s">
        <v>239</v>
      </c>
    </row>
    <row r="24" spans="1:5" ht="21" customHeight="1" thickTop="1">
      <c r="A24" s="169" t="s">
        <v>32</v>
      </c>
      <c r="B24" s="37" t="s">
        <v>31</v>
      </c>
      <c r="C24" s="172" t="s">
        <v>240</v>
      </c>
      <c r="D24" s="173"/>
      <c r="E24" s="174"/>
    </row>
    <row r="25" spans="1:5" ht="21" customHeight="1">
      <c r="A25" s="170"/>
      <c r="B25" s="35" t="s">
        <v>30</v>
      </c>
      <c r="C25" s="87">
        <v>9710000</v>
      </c>
      <c r="D25" s="35" t="s">
        <v>118</v>
      </c>
      <c r="E25" s="23">
        <v>9230000</v>
      </c>
    </row>
    <row r="26" spans="1:5" ht="21" customHeight="1">
      <c r="A26" s="170"/>
      <c r="B26" s="35" t="s">
        <v>29</v>
      </c>
      <c r="C26" s="142">
        <f>E25/C25</f>
        <v>0.95056642636457256</v>
      </c>
      <c r="D26" s="35" t="s">
        <v>28</v>
      </c>
      <c r="E26" s="23">
        <v>9230000</v>
      </c>
    </row>
    <row r="27" spans="1:5" ht="21" customHeight="1">
      <c r="A27" s="170"/>
      <c r="B27" s="35" t="s">
        <v>27</v>
      </c>
      <c r="C27" s="28" t="s">
        <v>231</v>
      </c>
      <c r="D27" s="35" t="s">
        <v>119</v>
      </c>
      <c r="E27" s="38" t="s">
        <v>232</v>
      </c>
    </row>
    <row r="28" spans="1:5" ht="21" customHeight="1">
      <c r="A28" s="170"/>
      <c r="B28" s="35" t="s">
        <v>26</v>
      </c>
      <c r="C28" s="21" t="s">
        <v>174</v>
      </c>
      <c r="D28" s="35" t="s">
        <v>120</v>
      </c>
      <c r="E28" s="38" t="s">
        <v>233</v>
      </c>
    </row>
    <row r="29" spans="1:5" ht="21" customHeight="1">
      <c r="A29" s="170"/>
      <c r="B29" s="35" t="s">
        <v>25</v>
      </c>
      <c r="C29" s="21" t="s">
        <v>176</v>
      </c>
      <c r="D29" s="35" t="s">
        <v>24</v>
      </c>
      <c r="E29" s="24" t="s">
        <v>195</v>
      </c>
    </row>
    <row r="30" spans="1:5" ht="21" customHeight="1" thickBot="1">
      <c r="A30" s="171"/>
      <c r="B30" s="36" t="s">
        <v>23</v>
      </c>
      <c r="C30" s="20" t="s">
        <v>177</v>
      </c>
      <c r="D30" s="36" t="s">
        <v>175</v>
      </c>
      <c r="E30" s="33" t="s">
        <v>244</v>
      </c>
    </row>
    <row r="31" spans="1:5" ht="21" customHeight="1" thickTop="1">
      <c r="A31" s="169" t="s">
        <v>32</v>
      </c>
      <c r="B31" s="37" t="s">
        <v>31</v>
      </c>
      <c r="C31" s="172" t="s">
        <v>234</v>
      </c>
      <c r="D31" s="173"/>
      <c r="E31" s="174"/>
    </row>
    <row r="32" spans="1:5" ht="21" customHeight="1">
      <c r="A32" s="170"/>
      <c r="B32" s="35" t="s">
        <v>30</v>
      </c>
      <c r="C32" s="87">
        <v>1500000</v>
      </c>
      <c r="D32" s="35" t="s">
        <v>118</v>
      </c>
      <c r="E32" s="23">
        <v>1500000</v>
      </c>
    </row>
    <row r="33" spans="1:5" ht="21" customHeight="1">
      <c r="A33" s="170"/>
      <c r="B33" s="35" t="s">
        <v>29</v>
      </c>
      <c r="C33" s="142">
        <f>E32/C32</f>
        <v>1</v>
      </c>
      <c r="D33" s="35" t="s">
        <v>28</v>
      </c>
      <c r="E33" s="23">
        <v>1500000</v>
      </c>
    </row>
    <row r="34" spans="1:5" ht="21" customHeight="1">
      <c r="A34" s="170"/>
      <c r="B34" s="35" t="s">
        <v>27</v>
      </c>
      <c r="C34" s="28" t="s">
        <v>235</v>
      </c>
      <c r="D34" s="35" t="s">
        <v>119</v>
      </c>
      <c r="E34" s="38" t="s">
        <v>236</v>
      </c>
    </row>
    <row r="35" spans="1:5" ht="21" customHeight="1">
      <c r="A35" s="170"/>
      <c r="B35" s="35" t="s">
        <v>26</v>
      </c>
      <c r="C35" s="21" t="s">
        <v>174</v>
      </c>
      <c r="D35" s="35" t="s">
        <v>120</v>
      </c>
      <c r="E35" s="38" t="s">
        <v>237</v>
      </c>
    </row>
    <row r="36" spans="1:5" ht="21" customHeight="1">
      <c r="A36" s="170"/>
      <c r="B36" s="35" t="s">
        <v>25</v>
      </c>
      <c r="C36" s="21" t="s">
        <v>176</v>
      </c>
      <c r="D36" s="35" t="s">
        <v>24</v>
      </c>
      <c r="E36" s="24" t="s">
        <v>238</v>
      </c>
    </row>
    <row r="37" spans="1:5" ht="21" customHeight="1" thickBot="1">
      <c r="A37" s="171"/>
      <c r="B37" s="36" t="s">
        <v>23</v>
      </c>
      <c r="C37" s="20" t="s">
        <v>177</v>
      </c>
      <c r="D37" s="36" t="s">
        <v>175</v>
      </c>
      <c r="E37" s="33" t="s">
        <v>245</v>
      </c>
    </row>
    <row r="38" spans="1:5" ht="14.25" thickTop="1"/>
  </sheetData>
  <mergeCells count="11">
    <mergeCell ref="A1:E1"/>
    <mergeCell ref="A10:A16"/>
    <mergeCell ref="C10:E10"/>
    <mergeCell ref="A17:A23"/>
    <mergeCell ref="C17:E17"/>
    <mergeCell ref="A31:A37"/>
    <mergeCell ref="C31:E31"/>
    <mergeCell ref="A24:A30"/>
    <mergeCell ref="C24:E24"/>
    <mergeCell ref="C3:E3"/>
    <mergeCell ref="A3:A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="70" zoomScaleNormal="70" workbookViewId="0">
      <selection sqref="A1:F1"/>
    </sheetView>
  </sheetViews>
  <sheetFormatPr defaultRowHeight="13.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>
      <c r="A1" s="162" t="s">
        <v>122</v>
      </c>
      <c r="B1" s="162"/>
      <c r="C1" s="162"/>
      <c r="D1" s="162"/>
      <c r="E1" s="162"/>
      <c r="F1" s="162"/>
    </row>
    <row r="2" spans="1:6" ht="26.25" thickBot="1">
      <c r="A2" s="93" t="s">
        <v>121</v>
      </c>
      <c r="B2" s="27"/>
      <c r="C2" s="26"/>
      <c r="D2" s="26"/>
      <c r="E2" s="22"/>
      <c r="F2" s="25" t="s">
        <v>123</v>
      </c>
    </row>
    <row r="3" spans="1:6" ht="25.5" customHeight="1" thickTop="1">
      <c r="A3" s="84" t="s">
        <v>45</v>
      </c>
      <c r="B3" s="189" t="s">
        <v>217</v>
      </c>
      <c r="C3" s="190"/>
      <c r="D3" s="190"/>
      <c r="E3" s="190"/>
      <c r="F3" s="191"/>
    </row>
    <row r="4" spans="1:6" ht="25.5" customHeight="1">
      <c r="A4" s="178" t="s">
        <v>44</v>
      </c>
      <c r="B4" s="193" t="s">
        <v>27</v>
      </c>
      <c r="C4" s="193" t="s">
        <v>124</v>
      </c>
      <c r="D4" s="85" t="s">
        <v>43</v>
      </c>
      <c r="E4" s="85" t="s">
        <v>28</v>
      </c>
      <c r="F4" s="86" t="s">
        <v>42</v>
      </c>
    </row>
    <row r="5" spans="1:6" ht="25.5" customHeight="1">
      <c r="A5" s="192"/>
      <c r="B5" s="194"/>
      <c r="C5" s="195"/>
      <c r="D5" s="85" t="s">
        <v>41</v>
      </c>
      <c r="E5" s="85" t="s">
        <v>40</v>
      </c>
      <c r="F5" s="86" t="s">
        <v>39</v>
      </c>
    </row>
    <row r="6" spans="1:6" ht="39" customHeight="1">
      <c r="A6" s="179"/>
      <c r="B6" s="100" t="s">
        <v>173</v>
      </c>
      <c r="C6" s="99" t="s">
        <v>246</v>
      </c>
      <c r="D6" s="104">
        <v>370000</v>
      </c>
      <c r="E6" s="104">
        <v>350000</v>
      </c>
      <c r="F6" s="105">
        <f>E6/D6</f>
        <v>0.94594594594594594</v>
      </c>
    </row>
    <row r="7" spans="1:6" ht="25.5" customHeight="1">
      <c r="A7" s="178" t="s">
        <v>24</v>
      </c>
      <c r="B7" s="85" t="s">
        <v>38</v>
      </c>
      <c r="C7" s="92" t="s">
        <v>125</v>
      </c>
      <c r="D7" s="196" t="s">
        <v>37</v>
      </c>
      <c r="E7" s="197"/>
      <c r="F7" s="198"/>
    </row>
    <row r="8" spans="1:6" ht="25.5" customHeight="1">
      <c r="A8" s="179"/>
      <c r="B8" s="88" t="s">
        <v>247</v>
      </c>
      <c r="C8" s="89" t="s">
        <v>249</v>
      </c>
      <c r="D8" s="183" t="s">
        <v>248</v>
      </c>
      <c r="E8" s="184"/>
      <c r="F8" s="185"/>
    </row>
    <row r="9" spans="1:6" ht="25.5" customHeight="1">
      <c r="A9" s="91" t="s">
        <v>126</v>
      </c>
      <c r="B9" s="186" t="s">
        <v>250</v>
      </c>
      <c r="C9" s="187"/>
      <c r="D9" s="187"/>
      <c r="E9" s="187"/>
      <c r="F9" s="188"/>
    </row>
    <row r="10" spans="1:6" ht="25.5" customHeight="1">
      <c r="A10" s="91" t="s">
        <v>36</v>
      </c>
      <c r="B10" s="186" t="s">
        <v>164</v>
      </c>
      <c r="C10" s="187"/>
      <c r="D10" s="187"/>
      <c r="E10" s="187"/>
      <c r="F10" s="188"/>
    </row>
    <row r="11" spans="1:6" ht="25.5" customHeight="1" thickBot="1">
      <c r="A11" s="90" t="s">
        <v>35</v>
      </c>
      <c r="B11" s="175"/>
      <c r="C11" s="176"/>
      <c r="D11" s="176"/>
      <c r="E11" s="176"/>
      <c r="F11" s="177"/>
    </row>
    <row r="12" spans="1:6" ht="25.5" customHeight="1" thickTop="1">
      <c r="A12" s="84" t="s">
        <v>45</v>
      </c>
      <c r="B12" s="189" t="s">
        <v>251</v>
      </c>
      <c r="C12" s="190"/>
      <c r="D12" s="190"/>
      <c r="E12" s="190"/>
      <c r="F12" s="191"/>
    </row>
    <row r="13" spans="1:6" ht="25.5" customHeight="1">
      <c r="A13" s="178" t="s">
        <v>44</v>
      </c>
      <c r="B13" s="193" t="s">
        <v>27</v>
      </c>
      <c r="C13" s="193" t="s">
        <v>80</v>
      </c>
      <c r="D13" s="85" t="s">
        <v>43</v>
      </c>
      <c r="E13" s="85" t="s">
        <v>28</v>
      </c>
      <c r="F13" s="86" t="s">
        <v>42</v>
      </c>
    </row>
    <row r="14" spans="1:6" ht="25.5" customHeight="1">
      <c r="A14" s="192"/>
      <c r="B14" s="194"/>
      <c r="C14" s="195"/>
      <c r="D14" s="85" t="s">
        <v>41</v>
      </c>
      <c r="E14" s="85" t="s">
        <v>40</v>
      </c>
      <c r="F14" s="86" t="s">
        <v>39</v>
      </c>
    </row>
    <row r="15" spans="1:6" ht="39" customHeight="1">
      <c r="A15" s="179"/>
      <c r="B15" s="100" t="s">
        <v>252</v>
      </c>
      <c r="C15" s="99" t="s">
        <v>253</v>
      </c>
      <c r="D15" s="104">
        <v>2511000</v>
      </c>
      <c r="E15" s="104">
        <v>2394000</v>
      </c>
      <c r="F15" s="105">
        <f>E15/D15</f>
        <v>0.95340501792114696</v>
      </c>
    </row>
    <row r="16" spans="1:6" ht="25.5" customHeight="1">
      <c r="A16" s="178" t="s">
        <v>24</v>
      </c>
      <c r="B16" s="85" t="s">
        <v>38</v>
      </c>
      <c r="C16" s="101" t="s">
        <v>125</v>
      </c>
      <c r="D16" s="196" t="s">
        <v>37</v>
      </c>
      <c r="E16" s="197"/>
      <c r="F16" s="198"/>
    </row>
    <row r="17" spans="1:6" ht="25.5" customHeight="1">
      <c r="A17" s="179"/>
      <c r="B17" s="88" t="s">
        <v>226</v>
      </c>
      <c r="C17" s="159" t="s">
        <v>272</v>
      </c>
      <c r="D17" s="206" t="s">
        <v>271</v>
      </c>
      <c r="E17" s="207"/>
      <c r="F17" s="208"/>
    </row>
    <row r="18" spans="1:6" ht="25.5" customHeight="1">
      <c r="A18" s="91" t="s">
        <v>126</v>
      </c>
      <c r="B18" s="186" t="s">
        <v>163</v>
      </c>
      <c r="C18" s="187"/>
      <c r="D18" s="187"/>
      <c r="E18" s="187"/>
      <c r="F18" s="188"/>
    </row>
    <row r="19" spans="1:6" ht="25.5" customHeight="1">
      <c r="A19" s="91" t="s">
        <v>36</v>
      </c>
      <c r="B19" s="186" t="s">
        <v>164</v>
      </c>
      <c r="C19" s="187"/>
      <c r="D19" s="187"/>
      <c r="E19" s="187"/>
      <c r="F19" s="188"/>
    </row>
    <row r="20" spans="1:6" ht="25.5" customHeight="1" thickBot="1">
      <c r="A20" s="90" t="s">
        <v>35</v>
      </c>
      <c r="B20" s="175"/>
      <c r="C20" s="176"/>
      <c r="D20" s="176"/>
      <c r="E20" s="176"/>
      <c r="F20" s="177"/>
    </row>
    <row r="21" spans="1:6" ht="25.5" customHeight="1" thickTop="1">
      <c r="A21" s="84" t="s">
        <v>45</v>
      </c>
      <c r="B21" s="189" t="s">
        <v>254</v>
      </c>
      <c r="C21" s="190"/>
      <c r="D21" s="190"/>
      <c r="E21" s="190"/>
      <c r="F21" s="191"/>
    </row>
    <row r="22" spans="1:6" ht="25.5" customHeight="1">
      <c r="A22" s="178" t="s">
        <v>44</v>
      </c>
      <c r="B22" s="193" t="s">
        <v>27</v>
      </c>
      <c r="C22" s="193" t="s">
        <v>80</v>
      </c>
      <c r="D22" s="85" t="s">
        <v>43</v>
      </c>
      <c r="E22" s="85" t="s">
        <v>28</v>
      </c>
      <c r="F22" s="86" t="s">
        <v>42</v>
      </c>
    </row>
    <row r="23" spans="1:6" ht="25.5" customHeight="1">
      <c r="A23" s="192"/>
      <c r="B23" s="194"/>
      <c r="C23" s="195"/>
      <c r="D23" s="85" t="s">
        <v>41</v>
      </c>
      <c r="E23" s="85" t="s">
        <v>40</v>
      </c>
      <c r="F23" s="86" t="s">
        <v>39</v>
      </c>
    </row>
    <row r="24" spans="1:6" ht="39" customHeight="1">
      <c r="A24" s="179"/>
      <c r="B24" s="100" t="s">
        <v>225</v>
      </c>
      <c r="C24" s="99" t="s">
        <v>255</v>
      </c>
      <c r="D24" s="104">
        <v>1320000</v>
      </c>
      <c r="E24" s="104">
        <v>1254000</v>
      </c>
      <c r="F24" s="105">
        <f>E24/D24</f>
        <v>0.95</v>
      </c>
    </row>
    <row r="25" spans="1:6" ht="25.5" customHeight="1">
      <c r="A25" s="178" t="s">
        <v>24</v>
      </c>
      <c r="B25" s="85" t="s">
        <v>38</v>
      </c>
      <c r="C25" s="143" t="s">
        <v>125</v>
      </c>
      <c r="D25" s="180" t="s">
        <v>37</v>
      </c>
      <c r="E25" s="181"/>
      <c r="F25" s="182"/>
    </row>
    <row r="26" spans="1:6" ht="25.5" customHeight="1">
      <c r="A26" s="179"/>
      <c r="B26" s="88" t="s">
        <v>194</v>
      </c>
      <c r="C26" s="89" t="s">
        <v>257</v>
      </c>
      <c r="D26" s="183" t="s">
        <v>256</v>
      </c>
      <c r="E26" s="184"/>
      <c r="F26" s="185"/>
    </row>
    <row r="27" spans="1:6" ht="25.5" customHeight="1">
      <c r="A27" s="91" t="s">
        <v>126</v>
      </c>
      <c r="B27" s="186" t="s">
        <v>163</v>
      </c>
      <c r="C27" s="187"/>
      <c r="D27" s="187"/>
      <c r="E27" s="187"/>
      <c r="F27" s="188"/>
    </row>
    <row r="28" spans="1:6" ht="25.5" customHeight="1">
      <c r="A28" s="91" t="s">
        <v>36</v>
      </c>
      <c r="B28" s="186" t="s">
        <v>19</v>
      </c>
      <c r="C28" s="187"/>
      <c r="D28" s="187"/>
      <c r="E28" s="187"/>
      <c r="F28" s="188"/>
    </row>
    <row r="29" spans="1:6" ht="25.5" customHeight="1" thickBot="1">
      <c r="A29" s="90" t="s">
        <v>35</v>
      </c>
      <c r="B29" s="175"/>
      <c r="C29" s="176"/>
      <c r="D29" s="176"/>
      <c r="E29" s="176"/>
      <c r="F29" s="177"/>
    </row>
    <row r="30" spans="1:6" ht="25.5" customHeight="1" thickTop="1">
      <c r="A30" s="84" t="s">
        <v>45</v>
      </c>
      <c r="B30" s="189" t="s">
        <v>258</v>
      </c>
      <c r="C30" s="190"/>
      <c r="D30" s="190"/>
      <c r="E30" s="190"/>
      <c r="F30" s="191"/>
    </row>
    <row r="31" spans="1:6" ht="25.5" customHeight="1">
      <c r="A31" s="178" t="s">
        <v>44</v>
      </c>
      <c r="B31" s="193" t="s">
        <v>27</v>
      </c>
      <c r="C31" s="193" t="s">
        <v>80</v>
      </c>
      <c r="D31" s="85" t="s">
        <v>43</v>
      </c>
      <c r="E31" s="85" t="s">
        <v>28</v>
      </c>
      <c r="F31" s="86" t="s">
        <v>42</v>
      </c>
    </row>
    <row r="32" spans="1:6" ht="25.5" customHeight="1">
      <c r="A32" s="192"/>
      <c r="B32" s="194"/>
      <c r="C32" s="195"/>
      <c r="D32" s="85" t="s">
        <v>41</v>
      </c>
      <c r="E32" s="85" t="s">
        <v>40</v>
      </c>
      <c r="F32" s="86" t="s">
        <v>39</v>
      </c>
    </row>
    <row r="33" spans="1:6" ht="39" customHeight="1">
      <c r="A33" s="179"/>
      <c r="B33" s="100" t="s">
        <v>259</v>
      </c>
      <c r="C33" s="99" t="s">
        <v>260</v>
      </c>
      <c r="D33" s="104">
        <v>9710000</v>
      </c>
      <c r="E33" s="104">
        <v>9230000</v>
      </c>
      <c r="F33" s="105">
        <f>E33/D33</f>
        <v>0.95056642636457256</v>
      </c>
    </row>
    <row r="34" spans="1:6" ht="25.5" customHeight="1">
      <c r="A34" s="178" t="s">
        <v>24</v>
      </c>
      <c r="B34" s="85" t="s">
        <v>38</v>
      </c>
      <c r="C34" s="143" t="s">
        <v>125</v>
      </c>
      <c r="D34" s="180" t="s">
        <v>37</v>
      </c>
      <c r="E34" s="181"/>
      <c r="F34" s="182"/>
    </row>
    <row r="35" spans="1:6" ht="25.5" customHeight="1">
      <c r="A35" s="179"/>
      <c r="B35" s="88" t="s">
        <v>261</v>
      </c>
      <c r="C35" s="89" t="s">
        <v>262</v>
      </c>
      <c r="D35" s="183" t="s">
        <v>263</v>
      </c>
      <c r="E35" s="184"/>
      <c r="F35" s="185"/>
    </row>
    <row r="36" spans="1:6" ht="25.5" customHeight="1">
      <c r="A36" s="91" t="s">
        <v>126</v>
      </c>
      <c r="B36" s="186" t="s">
        <v>163</v>
      </c>
      <c r="C36" s="187"/>
      <c r="D36" s="187"/>
      <c r="E36" s="187"/>
      <c r="F36" s="188"/>
    </row>
    <row r="37" spans="1:6" ht="25.5" customHeight="1">
      <c r="A37" s="91" t="s">
        <v>36</v>
      </c>
      <c r="B37" s="186" t="s">
        <v>19</v>
      </c>
      <c r="C37" s="187"/>
      <c r="D37" s="187"/>
      <c r="E37" s="187"/>
      <c r="F37" s="188"/>
    </row>
    <row r="38" spans="1:6" ht="25.5" customHeight="1" thickBot="1">
      <c r="A38" s="90" t="s">
        <v>35</v>
      </c>
      <c r="B38" s="175"/>
      <c r="C38" s="176"/>
      <c r="D38" s="176"/>
      <c r="E38" s="176"/>
      <c r="F38" s="177"/>
    </row>
    <row r="39" spans="1:6" ht="25.5" customHeight="1" thickTop="1">
      <c r="A39" s="84" t="s">
        <v>45</v>
      </c>
      <c r="B39" s="189" t="s">
        <v>264</v>
      </c>
      <c r="C39" s="190"/>
      <c r="D39" s="190"/>
      <c r="E39" s="190"/>
      <c r="F39" s="191"/>
    </row>
    <row r="40" spans="1:6" ht="25.5" customHeight="1">
      <c r="A40" s="178" t="s">
        <v>44</v>
      </c>
      <c r="B40" s="193" t="s">
        <v>27</v>
      </c>
      <c r="C40" s="193" t="s">
        <v>80</v>
      </c>
      <c r="D40" s="85" t="s">
        <v>43</v>
      </c>
      <c r="E40" s="85" t="s">
        <v>28</v>
      </c>
      <c r="F40" s="86" t="s">
        <v>42</v>
      </c>
    </row>
    <row r="41" spans="1:6" ht="25.5" customHeight="1">
      <c r="A41" s="192"/>
      <c r="B41" s="194"/>
      <c r="C41" s="195"/>
      <c r="D41" s="85" t="s">
        <v>41</v>
      </c>
      <c r="E41" s="85" t="s">
        <v>40</v>
      </c>
      <c r="F41" s="86" t="s">
        <v>39</v>
      </c>
    </row>
    <row r="42" spans="1:6" ht="39" customHeight="1">
      <c r="A42" s="179"/>
      <c r="B42" s="100" t="s">
        <v>265</v>
      </c>
      <c r="C42" s="99" t="s">
        <v>266</v>
      </c>
      <c r="D42" s="104">
        <v>1500000</v>
      </c>
      <c r="E42" s="104">
        <v>1500000</v>
      </c>
      <c r="F42" s="105">
        <f>E42/D42</f>
        <v>1</v>
      </c>
    </row>
    <row r="43" spans="1:6" ht="25.5" customHeight="1">
      <c r="A43" s="178" t="s">
        <v>24</v>
      </c>
      <c r="B43" s="85" t="s">
        <v>38</v>
      </c>
      <c r="C43" s="143" t="s">
        <v>125</v>
      </c>
      <c r="D43" s="180" t="s">
        <v>37</v>
      </c>
      <c r="E43" s="181"/>
      <c r="F43" s="182"/>
    </row>
    <row r="44" spans="1:6" ht="25.5" customHeight="1">
      <c r="A44" s="179"/>
      <c r="B44" s="88" t="s">
        <v>268</v>
      </c>
      <c r="C44" s="159" t="s">
        <v>269</v>
      </c>
      <c r="D44" s="183" t="s">
        <v>267</v>
      </c>
      <c r="E44" s="184"/>
      <c r="F44" s="185"/>
    </row>
    <row r="45" spans="1:6" ht="25.5" customHeight="1">
      <c r="A45" s="91" t="s">
        <v>126</v>
      </c>
      <c r="B45" s="186" t="s">
        <v>163</v>
      </c>
      <c r="C45" s="187"/>
      <c r="D45" s="187"/>
      <c r="E45" s="187"/>
      <c r="F45" s="188"/>
    </row>
    <row r="46" spans="1:6" ht="25.5" customHeight="1">
      <c r="A46" s="91" t="s">
        <v>36</v>
      </c>
      <c r="B46" s="186" t="s">
        <v>19</v>
      </c>
      <c r="C46" s="187"/>
      <c r="D46" s="187"/>
      <c r="E46" s="187"/>
      <c r="F46" s="188"/>
    </row>
    <row r="47" spans="1:6" ht="25.5" customHeight="1" thickBot="1">
      <c r="A47" s="90" t="s">
        <v>35</v>
      </c>
      <c r="B47" s="175"/>
      <c r="C47" s="176"/>
      <c r="D47" s="176"/>
      <c r="E47" s="176"/>
      <c r="F47" s="177"/>
    </row>
    <row r="48" spans="1:6" ht="14.25" thickTop="1"/>
  </sheetData>
  <mergeCells count="51"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  <mergeCell ref="A1:F1"/>
    <mergeCell ref="B3:F3"/>
    <mergeCell ref="A4:A6"/>
    <mergeCell ref="B4:B5"/>
    <mergeCell ref="C4:C5"/>
    <mergeCell ref="B9:F9"/>
    <mergeCell ref="B10:F10"/>
    <mergeCell ref="B11:F11"/>
    <mergeCell ref="A7:A8"/>
    <mergeCell ref="D7:F7"/>
    <mergeCell ref="D8:F8"/>
    <mergeCell ref="B21:F21"/>
    <mergeCell ref="A22:A24"/>
    <mergeCell ref="B22:B23"/>
    <mergeCell ref="C22:C23"/>
    <mergeCell ref="A25:A26"/>
    <mergeCell ref="D25:F25"/>
    <mergeCell ref="D26:F26"/>
    <mergeCell ref="B27:F27"/>
    <mergeCell ref="B28:F28"/>
    <mergeCell ref="B29:F29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B39:F39"/>
    <mergeCell ref="A40:A42"/>
    <mergeCell ref="B40:B41"/>
    <mergeCell ref="C40:C41"/>
    <mergeCell ref="B47:F47"/>
    <mergeCell ref="A43:A44"/>
    <mergeCell ref="D43:F43"/>
    <mergeCell ref="D44:F44"/>
    <mergeCell ref="B45:F45"/>
    <mergeCell ref="B46:F4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2016-11-03T01:28:32Z</cp:lastPrinted>
  <dcterms:created xsi:type="dcterms:W3CDTF">2014-01-20T06:24:27Z</dcterms:created>
  <dcterms:modified xsi:type="dcterms:W3CDTF">2021-06-15T04:45:10Z</dcterms:modified>
</cp:coreProperties>
</file>