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910" firstSheet="1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33" i="9" l="1"/>
  <c r="C26" i="8"/>
  <c r="H23" i="6" l="1"/>
  <c r="H22" i="6"/>
  <c r="H21" i="6"/>
  <c r="H20" i="6"/>
  <c r="H19" i="6"/>
  <c r="H18" i="6" l="1"/>
  <c r="H17" i="6"/>
  <c r="F16" i="6"/>
  <c r="F15" i="6"/>
  <c r="F13" i="6"/>
  <c r="F12" i="6"/>
  <c r="F7" i="6" l="1"/>
  <c r="F6" i="6"/>
  <c r="F5" i="6"/>
  <c r="F4" i="6"/>
  <c r="F14" i="6"/>
  <c r="F10" i="6"/>
  <c r="F9" i="6"/>
  <c r="F8" i="6" l="1"/>
  <c r="E60" i="9" l="1"/>
  <c r="D60" i="9"/>
  <c r="F60" i="9" l="1"/>
  <c r="H15" i="6"/>
  <c r="F11" i="6"/>
  <c r="F69" i="9" l="1"/>
  <c r="C54" i="8" l="1"/>
  <c r="C47" i="8"/>
  <c r="F51" i="9"/>
  <c r="C40" i="8"/>
  <c r="C33" i="8"/>
  <c r="F15" i="9"/>
  <c r="C12" i="8"/>
  <c r="F42" i="9" l="1"/>
  <c r="H16" i="6" l="1"/>
  <c r="F24" i="9" l="1"/>
  <c r="C19" i="8" l="1"/>
  <c r="H11" i="6"/>
  <c r="H14" i="6" l="1"/>
  <c r="C5" i="8" l="1"/>
  <c r="H12" i="6" l="1"/>
  <c r="H13" i="6"/>
  <c r="H5" i="6" l="1"/>
  <c r="H6" i="6"/>
  <c r="H7" i="6"/>
  <c r="H8" i="6"/>
  <c r="H9" i="6"/>
  <c r="H10" i="6"/>
  <c r="H4" i="6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<sst xmlns="http://schemas.openxmlformats.org/spreadsheetml/2006/main" count="633" uniqueCount="274">
  <si>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</si>
  <si>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</si>
  <si>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</si>
  <si>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</si>
  <si>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</si>
  <si>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</si>
  <si>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</si>
  <si>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</si>
  <si>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</si>
  <si>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</si>
  <si>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</si>
  <si>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</si>
  <si>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</si>
  <si>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</si>
  <si>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</si>
  <si>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</si>
  <si>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</si>
  <si>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</si>
  <si>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</si>
  <si>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</si>
  <si>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</si>
  <si>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</si>
  <si>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</si>
  <si>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</si>
  <si>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</si>
  <si>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</si>
  <si>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</si>
  <si>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</si>
  <si>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</si>
  <si>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</si>
  <si>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</si>
  <si>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</si>
  <si>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</si>
  <si>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</si>
  <si>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</si>
  <si>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</si>
  <si>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</si>
  <si>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</si>
  <si>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</si>
  <si>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</si>
  <si>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</si>
  <si>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</si>
  <si>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</si>
  <si>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</si>
  <si>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</si>
  <si>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</si>
  <si>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</si>
  <si>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</si>
  <si>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</si>
  <si>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</si>
  <si>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</si>
  <si>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</si>
  <si>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</si>
  <si>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</si>
  <si>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</si>
  <si>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</si>
  <si>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</si>
  <si>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</si>
  <si>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</si>
  <si>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</si>
  <si>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</si>
  <si>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</si>
  <si>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</si>
  <si>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</si>
  <si>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</si>
  <si>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</si>
  <si>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</si>
  <si>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</si>
  <si>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</si>
  <si>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</si>
  <si>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</si>
  <si>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</si>
  <si>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</si>
  <si>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</si>
  <si>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</si>
  <si>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</si>
  <si>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</si>
  <si>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</si>
  <si>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</si>
  <si>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</si>
  <si>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</si>
  <si>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</si>
  <si>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</si>
  <si>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</si>
  <si>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</si>
  <si>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</si>
  <si>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</si>
  <si>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</si>
  <si>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</si>
  <si>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</si>
  <si>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</si>
  <si>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</si>
  <si>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</si>
  <si>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</si>
  <si>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</si>
  <si>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</si>
  <si>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</si>
  <si>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</si>
  <si>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</si>
  <si>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</si>
  <si>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</si>
  <si>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</si>
  <si>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분당판교청소년수련관</t>
    <phoneticPr fontId="3" type="noConversion"/>
  </si>
  <si>
    <t>- 해당사항 없음 -</t>
    <phoneticPr fontId="3" type="noConversion"/>
  </si>
  <si>
    <t>분당판교청소년수련관</t>
    <phoneticPr fontId="3" type="noConversion"/>
  </si>
  <si>
    <t>분당판교청소년수련관</t>
  </si>
  <si>
    <t>분당판교청소년수련관</t>
    <phoneticPr fontId="3" type="noConversion"/>
  </si>
  <si>
    <t>사회복지법인 특수미래재단</t>
    <phoneticPr fontId="3" type="noConversion"/>
  </si>
  <si>
    <t>혁산정보시스템</t>
    <phoneticPr fontId="3" type="noConversion"/>
  </si>
  <si>
    <t>2018년도 복합기 유지관리 계약</t>
    <phoneticPr fontId="3" type="noConversion"/>
  </si>
  <si>
    <t>신도종합사무기기</t>
    <phoneticPr fontId="3" type="noConversion"/>
  </si>
  <si>
    <t>㈜서울구경</t>
    <phoneticPr fontId="3" type="noConversion"/>
  </si>
  <si>
    <t>2018년 청소년방과후아카데미 등·하원 지원업체 위/수탁 계약</t>
    <phoneticPr fontId="3" type="noConversion"/>
  </si>
  <si>
    <t>2018년 소방시설 위탁관리 계약</t>
    <phoneticPr fontId="3" type="noConversion"/>
  </si>
  <si>
    <t>성남소방전기㈜</t>
    <phoneticPr fontId="3" type="noConversion"/>
  </si>
  <si>
    <t>수영장 승강기 유지보수</t>
    <phoneticPr fontId="3" type="noConversion"/>
  </si>
  <si>
    <t>티센크루프 엘리베이터코리아㈜</t>
    <phoneticPr fontId="3" type="noConversion"/>
  </si>
  <si>
    <t>수련관 승강기 유지보수</t>
    <phoneticPr fontId="3" type="noConversion"/>
  </si>
  <si>
    <t>오티스엘리베이터</t>
    <phoneticPr fontId="3" type="noConversion"/>
  </si>
  <si>
    <t>분당판교청소년수련관</t>
    <phoneticPr fontId="3" type="noConversion"/>
  </si>
  <si>
    <t>2018년 청소년방과후아카데미 등·하원 지원업체 위/수탁 계약</t>
    <phoneticPr fontId="3" type="noConversion"/>
  </si>
  <si>
    <t>2018년 복합기 유지관리(방과후 아카데미)</t>
  </si>
  <si>
    <t>신도종합서비스</t>
    <phoneticPr fontId="3" type="noConversion"/>
  </si>
  <si>
    <t>2018년 청소년방과후아카데미 급식업체 단기계약</t>
    <phoneticPr fontId="3" type="noConversion"/>
  </si>
  <si>
    <t>판교도서관 구내식당</t>
    <phoneticPr fontId="3" type="noConversion"/>
  </si>
  <si>
    <t>㈜사회적기업 청정마을</t>
    <phoneticPr fontId="3" type="noConversion"/>
  </si>
  <si>
    <t>2018년 수련관 승강기 유지보수</t>
    <phoneticPr fontId="3" type="noConversion"/>
  </si>
  <si>
    <t>2018년 수영장 승강기 유지보수</t>
    <phoneticPr fontId="3" type="noConversion"/>
  </si>
  <si>
    <t>2018년 무인경비시스템 위탁관리</t>
    <phoneticPr fontId="3" type="noConversion"/>
  </si>
  <si>
    <t>㈜에스원 성남</t>
    <phoneticPr fontId="3" type="noConversion"/>
  </si>
  <si>
    <t>수의 1인견적</t>
    <phoneticPr fontId="3" type="noConversion"/>
  </si>
  <si>
    <t>일반</t>
    <phoneticPr fontId="3" type="noConversion"/>
  </si>
  <si>
    <t>소액수의</t>
    <phoneticPr fontId="3" type="noConversion"/>
  </si>
  <si>
    <t>2018년도 회원관리시스템 유지관리</t>
    <phoneticPr fontId="3" type="noConversion"/>
  </si>
  <si>
    <t>2018년 시설관리용역</t>
    <phoneticPr fontId="3" type="noConversion"/>
  </si>
  <si>
    <t>2018년 시설관리용역</t>
    <phoneticPr fontId="3" type="noConversion"/>
  </si>
  <si>
    <t>정수기, 비데, 공기청정기 위탁관리비</t>
    <phoneticPr fontId="3" type="noConversion"/>
  </si>
  <si>
    <t>웅진코웨이㈜</t>
    <phoneticPr fontId="3" type="noConversion"/>
  </si>
  <si>
    <t>정수기, 비데 위탁관리비</t>
    <phoneticPr fontId="3" type="noConversion"/>
  </si>
  <si>
    <t>코웨이㈜</t>
    <phoneticPr fontId="3" type="noConversion"/>
  </si>
  <si>
    <t>계약율(%)</t>
  </si>
  <si>
    <t>안마의자 임차비 지급</t>
    <phoneticPr fontId="3" type="noConversion"/>
  </si>
  <si>
    <t>㈜휴앤미디어</t>
    <phoneticPr fontId="3" type="noConversion"/>
  </si>
  <si>
    <t>2018년 방역소독</t>
    <phoneticPr fontId="3" type="noConversion"/>
  </si>
  <si>
    <t>- 해당사항 없음 -</t>
    <phoneticPr fontId="3" type="noConversion"/>
  </si>
  <si>
    <t>마케팅스토리</t>
    <phoneticPr fontId="3" type="noConversion"/>
  </si>
  <si>
    <t>재능나눔 청소년 '자유시장' 임차비</t>
    <phoneticPr fontId="3" type="noConversion"/>
  </si>
  <si>
    <t>창호합판</t>
  </si>
  <si>
    <t>2018.상반기 시설물 정기 점검</t>
    <phoneticPr fontId="3" type="noConversion"/>
  </si>
  <si>
    <t>시설물안전연구원주식회사</t>
    <phoneticPr fontId="3" type="noConversion"/>
  </si>
  <si>
    <t>공연장 무대기계장치 보수</t>
    <phoneticPr fontId="3" type="noConversion"/>
  </si>
  <si>
    <t>제이라이팅</t>
    <phoneticPr fontId="3" type="noConversion"/>
  </si>
  <si>
    <t>2018.06.01</t>
    <phoneticPr fontId="3" type="noConversion"/>
  </si>
  <si>
    <t>2018.06.02</t>
    <phoneticPr fontId="3" type="noConversion"/>
  </si>
  <si>
    <t>경기도 성남시 분당구 벌말로 49번길 14</t>
    <phoneticPr fontId="3" type="noConversion"/>
  </si>
  <si>
    <t>방과후 주말전문체험 차량 임차</t>
  </si>
  <si>
    <t>2018.05.31</t>
    <phoneticPr fontId="3" type="noConversion"/>
  </si>
  <si>
    <t>2018.06.02</t>
    <phoneticPr fontId="3" type="noConversion"/>
  </si>
  <si>
    <t>학교단위 목공 6월 구입</t>
  </si>
  <si>
    <t>2018.06.05 ~ 06.20</t>
  </si>
  <si>
    <t>2018.06.05 ~ 06.20</t>
    <phoneticPr fontId="3" type="noConversion"/>
  </si>
  <si>
    <t>2018.06.20</t>
    <phoneticPr fontId="3" type="noConversion"/>
  </si>
  <si>
    <t>공연장 의자 보수</t>
  </si>
  <si>
    <t>2018.06.15</t>
    <phoneticPr fontId="3" type="noConversion"/>
  </si>
  <si>
    <t>영흥인퍼스</t>
  </si>
  <si>
    <t>영흥인퍼스</t>
    <phoneticPr fontId="3" type="noConversion"/>
  </si>
  <si>
    <t>독도 실시간 영상 수신장비 설치비 및 영상 사용료 지급</t>
    <phoneticPr fontId="3" type="noConversion"/>
  </si>
  <si>
    <t>2018.06.18</t>
  </si>
  <si>
    <t>2018.07.01 ~ 12.31</t>
  </si>
  <si>
    <t>2018.12.31</t>
    <phoneticPr fontId="3" type="noConversion"/>
  </si>
  <si>
    <t>㈜케이비에스앤</t>
  </si>
  <si>
    <t>2018 국제봉사교류(하나되는 세상속으로) 항공료 지출</t>
  </si>
  <si>
    <t>2018 국제봉사교류(하나되는 세상속으로) 항공료 지출</t>
    <phoneticPr fontId="3" type="noConversion"/>
  </si>
  <si>
    <t>2018.06.22</t>
  </si>
  <si>
    <t>㈜하나플러스여행</t>
  </si>
  <si>
    <t>㈜하나플러스여행</t>
    <phoneticPr fontId="3" type="noConversion"/>
  </si>
  <si>
    <t>서울 성북구 동소문로 19, 3층</t>
    <phoneticPr fontId="3" type="noConversion"/>
  </si>
  <si>
    <t>2018년 꿈飛업 프로젝트 항공권 구입</t>
    <phoneticPr fontId="3" type="noConversion"/>
  </si>
  <si>
    <t>2018.06.27</t>
    <phoneticPr fontId="3" type="noConversion"/>
  </si>
  <si>
    <t>슈퍼스타 워너비 6월 음향장비 임차</t>
  </si>
  <si>
    <t>슈퍼스타 워너비 6월 음향장비 임차</t>
    <phoneticPr fontId="3" type="noConversion"/>
  </si>
  <si>
    <t>경기도 성남시 분당구 벌말로 49번길 14</t>
  </si>
  <si>
    <t>강석훈</t>
    <phoneticPr fontId="3" type="noConversion"/>
  </si>
  <si>
    <t>방과후 주말전문체험 차량 임차</t>
    <phoneticPr fontId="3" type="noConversion"/>
  </si>
  <si>
    <t>㈜서울고속관광</t>
    <phoneticPr fontId="3" type="noConversion"/>
  </si>
  <si>
    <t>㈜서울고속관광</t>
    <phoneticPr fontId="3" type="noConversion"/>
  </si>
  <si>
    <t>정상서</t>
    <phoneticPr fontId="3" type="noConversion"/>
  </si>
  <si>
    <t>경기도 광주시 도척면 추곡리 181-1</t>
    <phoneticPr fontId="3" type="noConversion"/>
  </si>
  <si>
    <t>경기도 광주시 도척면 추곡리 181-1</t>
    <phoneticPr fontId="3" type="noConversion"/>
  </si>
  <si>
    <t>학교단위 목공 6월 구입</t>
    <phoneticPr fontId="3" type="noConversion"/>
  </si>
  <si>
    <t>2018.06.05</t>
    <phoneticPr fontId="3" type="noConversion"/>
  </si>
  <si>
    <t>2018.06.05</t>
    <phoneticPr fontId="3" type="noConversion"/>
  </si>
  <si>
    <t>서재선</t>
    <phoneticPr fontId="3" type="noConversion"/>
  </si>
  <si>
    <t>경기도 성남시 중원구 하대원동 117-5번지</t>
    <phoneticPr fontId="3" type="noConversion"/>
  </si>
  <si>
    <t>경기도 성남시 중원구 하대원동 117-5번지</t>
    <phoneticPr fontId="3" type="noConversion"/>
  </si>
  <si>
    <t>공연장 의자 보수</t>
    <phoneticPr fontId="3" type="noConversion"/>
  </si>
  <si>
    <t>2018.06.12</t>
    <phoneticPr fontId="3" type="noConversion"/>
  </si>
  <si>
    <t>2018.06.12</t>
    <phoneticPr fontId="3" type="noConversion"/>
  </si>
  <si>
    <t>2018.06.15</t>
    <phoneticPr fontId="3" type="noConversion"/>
  </si>
  <si>
    <t>2018.06.15</t>
    <phoneticPr fontId="3" type="noConversion"/>
  </si>
  <si>
    <t>홍현기</t>
    <phoneticPr fontId="3" type="noConversion"/>
  </si>
  <si>
    <t>경기도 부천시 상일로 120, 412호</t>
    <phoneticPr fontId="3" type="noConversion"/>
  </si>
  <si>
    <t>경기도 부천시 상일로 120, 412호</t>
    <phoneticPr fontId="3" type="noConversion"/>
  </si>
  <si>
    <t>독도 실시간 영상 수신장비 설치비 및 영상 사용료 지급</t>
    <phoneticPr fontId="3" type="noConversion"/>
  </si>
  <si>
    <t>2018.06.18</t>
    <phoneticPr fontId="3" type="noConversion"/>
  </si>
  <si>
    <t>2018.07.01 ~ 12.31</t>
    <phoneticPr fontId="3" type="noConversion"/>
  </si>
  <si>
    <t>㈜케이비에스앤</t>
    <phoneticPr fontId="3" type="noConversion"/>
  </si>
  <si>
    <t>박정미</t>
    <phoneticPr fontId="3" type="noConversion"/>
  </si>
  <si>
    <t>서울 마포구 매봉산로 45, KBS미디어센터</t>
    <phoneticPr fontId="3" type="noConversion"/>
  </si>
  <si>
    <t>서울 마포구 매봉산로 45, KBS미디어센터</t>
    <phoneticPr fontId="3" type="noConversion"/>
  </si>
  <si>
    <t>2018 국제봉사교류(하나되는 세상속으로) 항공료 지출</t>
    <phoneticPr fontId="3" type="noConversion"/>
  </si>
  <si>
    <t>2018.06.22</t>
    <phoneticPr fontId="3" type="noConversion"/>
  </si>
  <si>
    <t>김하나</t>
    <phoneticPr fontId="3" type="noConversion"/>
  </si>
  <si>
    <t>서울 성북구 동소문로 19, 3층</t>
    <phoneticPr fontId="3" type="noConversion"/>
  </si>
  <si>
    <t>2018년 꿈飛업 프로젝트 항공권 구입</t>
    <phoneticPr fontId="3" type="noConversion"/>
  </si>
  <si>
    <t>㈜아름다운여행세상</t>
    <phoneticPr fontId="3" type="noConversion"/>
  </si>
  <si>
    <t>서울 성북구 동소문동 1가 세화빌딩</t>
    <phoneticPr fontId="3" type="noConversion"/>
  </si>
  <si>
    <t>서울 성북구 동소문동 1가 세화빌딩</t>
    <phoneticPr fontId="3" type="noConversion"/>
  </si>
  <si>
    <t>꿈飛up프로젝트</t>
    <phoneticPr fontId="3" type="noConversion"/>
  </si>
  <si>
    <t>7m*1m/0.6*1.8m</t>
    <phoneticPr fontId="3" type="noConversion"/>
  </si>
  <si>
    <t>m</t>
    <phoneticPr fontId="3" type="noConversion"/>
  </si>
  <si>
    <t>m</t>
    <phoneticPr fontId="3" type="noConversion"/>
  </si>
  <si>
    <t>분당판교청수년수련</t>
    <phoneticPr fontId="3" type="noConversion"/>
  </si>
  <si>
    <t>이성희</t>
    <phoneticPr fontId="3" type="noConversion"/>
  </si>
  <si>
    <t>031-729-9655</t>
    <phoneticPr fontId="3" type="noConversion"/>
  </si>
  <si>
    <t>031-729-9655</t>
    <phoneticPr fontId="3" type="noConversion"/>
  </si>
  <si>
    <t>현수막및배너</t>
    <phoneticPr fontId="3" type="noConversion"/>
  </si>
  <si>
    <t>현수막및배너</t>
    <phoneticPr fontId="3" type="noConversion"/>
  </si>
  <si>
    <t>학교폭력예방연극기획단 마음,연(然)</t>
    <phoneticPr fontId="3" type="noConversion"/>
  </si>
  <si>
    <t>7m*1m/0.6*1.8m</t>
    <phoneticPr fontId="3" type="noConversion"/>
  </si>
  <si>
    <t>이성희</t>
    <phoneticPr fontId="3" type="noConversion"/>
  </si>
  <si>
    <t>031-729-9655</t>
    <phoneticPr fontId="3" type="noConversion"/>
  </si>
  <si>
    <t>정글속프로젝트</t>
    <phoneticPr fontId="3" type="noConversion"/>
  </si>
  <si>
    <t>분당판교청수년수련</t>
    <phoneticPr fontId="3" type="noConversion"/>
  </si>
  <si>
    <t>수의총액</t>
  </si>
  <si>
    <t>학교단위 목공</t>
    <phoneticPr fontId="3" type="noConversion"/>
  </si>
  <si>
    <t>목재</t>
    <phoneticPr fontId="3" type="noConversion"/>
  </si>
  <si>
    <t>개</t>
    <phoneticPr fontId="3" type="noConversion"/>
  </si>
  <si>
    <t>판교청소년수련관</t>
    <phoneticPr fontId="3" type="noConversion"/>
  </si>
  <si>
    <t>백승찬</t>
    <phoneticPr fontId="3" type="noConversion"/>
  </si>
  <si>
    <t>031-729-9653</t>
    <phoneticPr fontId="3" type="noConversion"/>
  </si>
  <si>
    <t>수의계약</t>
    <phoneticPr fontId="3" type="noConversion"/>
  </si>
  <si>
    <t>염지윤</t>
    <phoneticPr fontId="3" type="noConversion"/>
  </si>
  <si>
    <t>031-729-9635</t>
    <phoneticPr fontId="3" type="noConversion"/>
  </si>
  <si>
    <t>2회</t>
    <phoneticPr fontId="3" type="noConversion"/>
  </si>
  <si>
    <t>394개</t>
    <phoneticPr fontId="3" type="noConversion"/>
  </si>
  <si>
    <t>개/곽/병</t>
    <phoneticPr fontId="3" type="noConversion"/>
  </si>
  <si>
    <t>분당판교청소년수련관</t>
    <phoneticPr fontId="3" type="noConversion"/>
  </si>
  <si>
    <t>노혜화</t>
    <phoneticPr fontId="3" type="noConversion"/>
  </si>
  <si>
    <t>의무실 운영 약품 구입</t>
    <phoneticPr fontId="3" type="noConversion"/>
  </si>
  <si>
    <t>031-729-9651</t>
    <phoneticPr fontId="3" type="noConversion"/>
  </si>
  <si>
    <t>분당판교청소년수련관</t>
    <phoneticPr fontId="3" type="noConversion"/>
  </si>
  <si>
    <t>마케팅스토리</t>
    <phoneticPr fontId="3" type="noConversion"/>
  </si>
  <si>
    <t>방과후 주말전문체험 차량 임차</t>
    <phoneticPr fontId="3" type="noConversion"/>
  </si>
  <si>
    <t>창호합판</t>
    <phoneticPr fontId="3" type="noConversion"/>
  </si>
  <si>
    <t>공연장 의자 보수</t>
    <phoneticPr fontId="3" type="noConversion"/>
  </si>
  <si>
    <t>우리들캠프 숙박</t>
    <phoneticPr fontId="3" type="noConversion"/>
  </si>
  <si>
    <t>방</t>
    <phoneticPr fontId="3" type="noConversion"/>
  </si>
  <si>
    <t>이치준</t>
    <phoneticPr fontId="3" type="noConversion"/>
  </si>
  <si>
    <t>031-729-9639</t>
    <phoneticPr fontId="3" type="noConversion"/>
  </si>
  <si>
    <t>자유시장 임차계약</t>
    <phoneticPr fontId="3" type="noConversion"/>
  </si>
  <si>
    <t>2018.06.26</t>
    <phoneticPr fontId="3" type="noConversion"/>
  </si>
  <si>
    <t>2018.06.22 ~ 06.30</t>
    <phoneticPr fontId="3" type="noConversion"/>
  </si>
  <si>
    <t>2018.07.04</t>
    <phoneticPr fontId="3" type="noConversion"/>
  </si>
  <si>
    <t>2018.06.27 ~ 07.10</t>
    <phoneticPr fontId="3" type="noConversion"/>
  </si>
  <si>
    <t>학교공동기획 프로젝트 2차 안전 프로그램 계약</t>
    <phoneticPr fontId="3" type="noConversion"/>
  </si>
  <si>
    <t>2018.06.07 ~ 07.13</t>
    <phoneticPr fontId="3" type="noConversion"/>
  </si>
  <si>
    <t>2018.07.13</t>
    <phoneticPr fontId="3" type="noConversion"/>
  </si>
  <si>
    <t>학교공동기획 프로젝트 2차 안전 프로그램 계약</t>
    <phoneticPr fontId="3" type="noConversion"/>
  </si>
  <si>
    <t>사)라이프가드코리아</t>
    <phoneticPr fontId="3" type="noConversion"/>
  </si>
  <si>
    <t>사)라이프가드코리아</t>
    <phoneticPr fontId="3" type="noConversion"/>
  </si>
  <si>
    <t>고경옥</t>
    <phoneticPr fontId="3" type="noConversion"/>
  </si>
  <si>
    <t>서울 동대문구 천호대로 77</t>
    <phoneticPr fontId="3" type="noConversion"/>
  </si>
  <si>
    <t>서울 동대문구 천호대로 77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</si>
</sst>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%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1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left"/>
    </xf>
    <xf numFmtId="0" fontId="20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4" fontId="20" fillId="0" borderId="2" xfId="0" applyNumberFormat="1" applyFont="1" applyFill="1" applyBorder="1" applyAlignment="1" applyProtection="1">
      <alignment horizontal="center" vertical="center" shrinkToFit="1"/>
    </xf>
    <xf numFmtId="0" fontId="20" fillId="0" borderId="2" xfId="0" applyNumberFormat="1" applyFont="1" applyFill="1" applyBorder="1" applyAlignment="1" applyProtection="1">
      <alignment horizontal="center" vertical="center" wrapText="1" shrinkToFit="1"/>
    </xf>
    <xf numFmtId="180" fontId="20" fillId="0" borderId="2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0" fillId="0" borderId="2" xfId="0" quotePrefix="1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2" fillId="0" borderId="2" xfId="6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38" fontId="2" fillId="0" borderId="24" xfId="4" applyNumberFormat="1" applyFont="1" applyBorder="1" applyAlignment="1">
      <alignment horizontal="right" vertical="center"/>
    </xf>
    <xf numFmtId="38" fontId="2" fillId="0" borderId="24" xfId="4" applyNumberFormat="1" applyFont="1" applyBorder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9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2" fillId="0" borderId="2" xfId="1" applyNumberFormat="1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4" fillId="0" borderId="24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10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5" fillId="0" borderId="0" xfId="0" applyFont="1" applyBorder="1" applyAlignment="1">
      <alignment horizontal="center" vertical="center"/>
    </xf>
    <xf numFmtId="41" fontId="10" fillId="0" borderId="2" xfId="1" applyFont="1" applyFill="1" applyBorder="1" applyAlignment="1">
      <alignment horizontal="right" vertical="center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left" vertical="center" shrinkToFit="1"/>
    </xf>
    <xf numFmtId="41" fontId="26" fillId="0" borderId="2" xfId="1" applyFont="1" applyFill="1" applyBorder="1" applyAlignment="1">
      <alignment horizontal="right" vertical="center"/>
    </xf>
    <xf numFmtId="41" fontId="26" fillId="0" borderId="2" xfId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41" fontId="26" fillId="0" borderId="2" xfId="1" applyFont="1" applyBorder="1" applyAlignment="1">
      <alignment horizontal="right" vertical="center"/>
    </xf>
    <xf numFmtId="14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 wrapText="1" shrinkToFit="1"/>
    </xf>
    <xf numFmtId="178" fontId="26" fillId="0" borderId="2" xfId="0" applyNumberFormat="1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shrinkToFit="1"/>
    </xf>
    <xf numFmtId="3" fontId="17" fillId="0" borderId="20" xfId="0" applyNumberFormat="1" applyFont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3" fontId="14" fillId="0" borderId="33" xfId="0" applyNumberFormat="1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shrinkToFit="1"/>
    </xf>
    <xf numFmtId="0" fontId="0" fillId="0" borderId="0" xfId="0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1" fontId="2" fillId="0" borderId="2" xfId="1" applyFont="1" applyFill="1" applyBorder="1" applyAlignment="1">
      <alignment horizontal="right" vertical="center" shrinkToFit="1"/>
    </xf>
    <xf numFmtId="41" fontId="11" fillId="0" borderId="2" xfId="1" applyFont="1" applyFill="1" applyBorder="1" applyAlignment="1" applyProtection="1">
      <alignment horizontal="right" vertical="center"/>
    </xf>
    <xf numFmtId="41" fontId="11" fillId="0" borderId="2" xfId="1" quotePrefix="1" applyFont="1" applyBorder="1" applyAlignment="1">
      <alignment horizontal="right" vertical="center"/>
    </xf>
    <xf numFmtId="0" fontId="0" fillId="0" borderId="0" xfId="0" applyFont="1"/>
    <xf numFmtId="0" fontId="28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41" fontId="26" fillId="2" borderId="2" xfId="1" applyFont="1" applyFill="1" applyBorder="1" applyAlignment="1" applyProtection="1">
      <alignment horizontal="right" vertical="center"/>
    </xf>
    <xf numFmtId="41" fontId="26" fillId="2" borderId="2" xfId="1" applyFont="1" applyFill="1" applyBorder="1" applyAlignment="1" applyProtection="1">
      <alignment horizontal="center" vertical="center"/>
    </xf>
    <xf numFmtId="41" fontId="30" fillId="0" borderId="1" xfId="1" applyFont="1" applyFill="1" applyBorder="1" applyAlignment="1" applyProtection="1">
      <alignment horizontal="right" vertical="center"/>
    </xf>
    <xf numFmtId="41" fontId="30" fillId="0" borderId="1" xfId="1" applyFont="1" applyFill="1" applyBorder="1" applyAlignment="1" applyProtection="1">
      <alignment horizontal="center" vertical="center"/>
    </xf>
    <xf numFmtId="41" fontId="11" fillId="0" borderId="0" xfId="1" applyFont="1" applyFill="1" applyBorder="1" applyAlignment="1" applyProtection="1">
      <alignment horizontal="right"/>
    </xf>
    <xf numFmtId="41" fontId="11" fillId="0" borderId="0" xfId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41" fontId="2" fillId="0" borderId="2" xfId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14" fontId="17" fillId="0" borderId="34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41" fontId="26" fillId="0" borderId="2" xfId="1" applyFont="1" applyFill="1" applyBorder="1" applyAlignment="1">
      <alignment vertical="center"/>
    </xf>
    <xf numFmtId="41" fontId="11" fillId="0" borderId="2" xfId="1" applyFont="1" applyFill="1" applyBorder="1" applyAlignment="1" applyProtection="1">
      <alignment vertical="center"/>
    </xf>
    <xf numFmtId="41" fontId="2" fillId="0" borderId="2" xfId="1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8" fontId="11" fillId="0" borderId="2" xfId="0" quotePrefix="1" applyNumberFormat="1" applyFont="1" applyFill="1" applyBorder="1" applyAlignment="1">
      <alignment horizontal="center" vertical="center" wrapText="1" shrinkToFit="1"/>
    </xf>
    <xf numFmtId="178" fontId="11" fillId="0" borderId="2" xfId="0" applyNumberFormat="1" applyFont="1" applyBorder="1" applyAlignment="1">
      <alignment horizontal="center" vertical="center" wrapText="1" shrinkToFit="1"/>
    </xf>
    <xf numFmtId="178" fontId="11" fillId="0" borderId="2" xfId="0" applyNumberFormat="1" applyFont="1" applyFill="1" applyBorder="1" applyAlignment="1">
      <alignment horizontal="center" vertical="center" wrapText="1" shrinkToFit="1"/>
    </xf>
    <xf numFmtId="14" fontId="17" fillId="0" borderId="20" xfId="0" applyNumberFormat="1" applyFont="1" applyBorder="1" applyAlignment="1">
      <alignment horizontal="center" vertical="center" shrinkToFi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178" fontId="11" fillId="0" borderId="2" xfId="0" quotePrefix="1" applyNumberFormat="1" applyFont="1" applyFill="1" applyBorder="1" applyAlignment="1">
      <alignment horizontal="left" vertical="center" shrinkToFit="1"/>
    </xf>
    <xf numFmtId="178" fontId="11" fillId="0" borderId="2" xfId="0" applyNumberFormat="1" applyFont="1" applyBorder="1" applyAlignment="1">
      <alignment horizontal="left" vertical="center" shrinkToFit="1"/>
    </xf>
    <xf numFmtId="178" fontId="11" fillId="0" borderId="2" xfId="0" applyNumberFormat="1" applyFont="1" applyBorder="1" applyAlignment="1">
      <alignment horizontal="left" vertical="center" wrapText="1" shrinkToFit="1"/>
    </xf>
    <xf numFmtId="178" fontId="11" fillId="0" borderId="2" xfId="0" applyNumberFormat="1" applyFont="1" applyFill="1" applyBorder="1" applyAlignment="1">
      <alignment horizontal="left" vertical="center" wrapText="1" shrinkToFit="1"/>
    </xf>
    <xf numFmtId="49" fontId="11" fillId="2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16" xfId="0" applyFont="1" applyBorder="1" applyAlignment="1">
      <alignment horizontal="justify" vertical="center" wrapText="1"/>
    </xf>
    <xf numFmtId="0" fontId="14" fillId="0" borderId="17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justify" vertical="center" wrapText="1"/>
    </xf>
    <xf numFmtId="0" fontId="14" fillId="0" borderId="35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8" xfId="0" applyFont="1" applyBorder="1" applyAlignment="1">
      <alignment vertical="center" wrapText="1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2" borderId="31" xfId="0" applyNumberFormat="1" applyFont="1" applyFill="1" applyBorder="1" applyAlignment="1" applyProtection="1">
      <alignment horizontal="center" vertical="center"/>
    </xf>
  </cellXfs>
  <cellStyles count="14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"/>
  <sheetViews>
    <sheetView zoomScale="85" zoomScaleNormal="85" workbookViewId="0">
      <selection activeCell="E27" sqref="E2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4" customWidth="1"/>
    <col min="9" max="9" width="15.88671875" customWidth="1"/>
    <col min="10" max="10" width="8.88671875" style="20"/>
    <col min="11" max="11" width="11.6640625" style="21" customWidth="1"/>
    <col min="12" max="12" width="10.109375" style="20" customWidth="1"/>
  </cols>
  <sheetData>
    <row r="1" spans="1:12" ht="25.5" x14ac:dyDescent="0.15">
      <c r="A1" s="170" t="s">
        <v>67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25.5" x14ac:dyDescent="0.15">
      <c r="A2" s="171" t="s">
        <v>102</v>
      </c>
      <c r="B2" s="171"/>
      <c r="C2" s="171"/>
      <c r="D2" s="41"/>
      <c r="E2" s="41"/>
      <c r="F2" s="41"/>
      <c r="G2" s="41"/>
      <c r="H2" s="52"/>
      <c r="I2" s="41"/>
      <c r="J2" s="41"/>
      <c r="K2" s="41"/>
      <c r="L2" s="41"/>
    </row>
    <row r="3" spans="1:12" ht="24" customHeight="1" x14ac:dyDescent="0.15">
      <c r="A3" s="42" t="s">
        <v>68</v>
      </c>
      <c r="B3" s="42" t="s">
        <v>47</v>
      </c>
      <c r="C3" s="42" t="s">
        <v>69</v>
      </c>
      <c r="D3" s="42" t="s">
        <v>70</v>
      </c>
      <c r="E3" s="42" t="s">
        <v>71</v>
      </c>
      <c r="F3" s="42" t="s">
        <v>72</v>
      </c>
      <c r="G3" s="42" t="s">
        <v>73</v>
      </c>
      <c r="H3" s="53" t="s">
        <v>74</v>
      </c>
      <c r="I3" s="43" t="s">
        <v>48</v>
      </c>
      <c r="J3" s="43" t="s">
        <v>75</v>
      </c>
      <c r="K3" s="43" t="s">
        <v>76</v>
      </c>
      <c r="L3" s="43" t="s">
        <v>1</v>
      </c>
    </row>
    <row r="4" spans="1:12" ht="24" customHeight="1" x14ac:dyDescent="0.15">
      <c r="A4" s="112">
        <v>2018</v>
      </c>
      <c r="B4" s="112">
        <v>7</v>
      </c>
      <c r="C4" s="112" t="s">
        <v>218</v>
      </c>
      <c r="D4" s="112" t="s">
        <v>234</v>
      </c>
      <c r="E4" s="113" t="s">
        <v>219</v>
      </c>
      <c r="F4" s="66">
        <v>2</v>
      </c>
      <c r="G4" s="57" t="s">
        <v>221</v>
      </c>
      <c r="H4" s="119">
        <v>300</v>
      </c>
      <c r="I4" s="114" t="s">
        <v>222</v>
      </c>
      <c r="J4" s="114" t="s">
        <v>223</v>
      </c>
      <c r="K4" s="114" t="s">
        <v>225</v>
      </c>
      <c r="L4" s="51" t="s">
        <v>227</v>
      </c>
    </row>
    <row r="5" spans="1:12" ht="24" customHeight="1" x14ac:dyDescent="0.15">
      <c r="A5" s="112">
        <v>2018</v>
      </c>
      <c r="B5" s="112">
        <v>7</v>
      </c>
      <c r="C5" s="112" t="s">
        <v>228</v>
      </c>
      <c r="D5" s="112" t="s">
        <v>234</v>
      </c>
      <c r="E5" s="113" t="s">
        <v>229</v>
      </c>
      <c r="F5" s="149">
        <v>2</v>
      </c>
      <c r="G5" s="57" t="s">
        <v>220</v>
      </c>
      <c r="H5" s="119">
        <v>300</v>
      </c>
      <c r="I5" s="114" t="s">
        <v>222</v>
      </c>
      <c r="J5" s="114" t="s">
        <v>230</v>
      </c>
      <c r="K5" s="114" t="s">
        <v>231</v>
      </c>
      <c r="L5" s="51" t="s">
        <v>227</v>
      </c>
    </row>
    <row r="6" spans="1:12" ht="24" customHeight="1" x14ac:dyDescent="0.15">
      <c r="A6" s="112">
        <v>2018</v>
      </c>
      <c r="B6" s="112">
        <v>7</v>
      </c>
      <c r="C6" s="112" t="s">
        <v>232</v>
      </c>
      <c r="D6" s="112" t="s">
        <v>234</v>
      </c>
      <c r="E6" s="113" t="s">
        <v>219</v>
      </c>
      <c r="F6" s="149">
        <v>2</v>
      </c>
      <c r="G6" s="57" t="s">
        <v>220</v>
      </c>
      <c r="H6" s="119">
        <v>300</v>
      </c>
      <c r="I6" s="114" t="s">
        <v>233</v>
      </c>
      <c r="J6" s="114" t="s">
        <v>223</v>
      </c>
      <c r="K6" s="114" t="s">
        <v>224</v>
      </c>
      <c r="L6" s="51" t="s">
        <v>226</v>
      </c>
    </row>
    <row r="7" spans="1:12" ht="24" customHeight="1" x14ac:dyDescent="0.15">
      <c r="A7" s="112">
        <v>2018</v>
      </c>
      <c r="B7" s="112">
        <v>7</v>
      </c>
      <c r="C7" s="112" t="s">
        <v>235</v>
      </c>
      <c r="D7" s="112" t="s">
        <v>234</v>
      </c>
      <c r="E7" s="113" t="s">
        <v>236</v>
      </c>
      <c r="F7" s="66">
        <v>186</v>
      </c>
      <c r="G7" s="57" t="s">
        <v>237</v>
      </c>
      <c r="H7" s="119">
        <v>2605</v>
      </c>
      <c r="I7" s="114" t="s">
        <v>238</v>
      </c>
      <c r="J7" s="114" t="s">
        <v>239</v>
      </c>
      <c r="K7" s="114" t="s">
        <v>240</v>
      </c>
      <c r="L7" s="51"/>
    </row>
    <row r="8" spans="1:12" ht="24" customHeight="1" x14ac:dyDescent="0.15">
      <c r="A8" s="112">
        <v>2018</v>
      </c>
      <c r="B8" s="112">
        <v>7</v>
      </c>
      <c r="C8" s="112" t="s">
        <v>249</v>
      </c>
      <c r="D8" s="112" t="s">
        <v>234</v>
      </c>
      <c r="E8" s="113"/>
      <c r="F8" s="66" t="s">
        <v>245</v>
      </c>
      <c r="G8" s="57" t="s">
        <v>246</v>
      </c>
      <c r="H8" s="119">
        <v>730</v>
      </c>
      <c r="I8" s="114" t="s">
        <v>247</v>
      </c>
      <c r="J8" s="114" t="s">
        <v>248</v>
      </c>
      <c r="K8" s="114" t="s">
        <v>250</v>
      </c>
      <c r="L8" s="51"/>
    </row>
    <row r="9" spans="1:12" ht="24" customHeight="1" x14ac:dyDescent="0.15">
      <c r="A9" s="112">
        <v>2018</v>
      </c>
      <c r="B9" s="112">
        <v>7</v>
      </c>
      <c r="C9" s="112" t="s">
        <v>256</v>
      </c>
      <c r="D9" s="112" t="s">
        <v>234</v>
      </c>
      <c r="E9" s="113"/>
      <c r="F9" s="66">
        <v>10</v>
      </c>
      <c r="G9" s="57" t="s">
        <v>257</v>
      </c>
      <c r="H9" s="119">
        <v>1650</v>
      </c>
      <c r="I9" s="114" t="s">
        <v>104</v>
      </c>
      <c r="J9" s="114" t="s">
        <v>258</v>
      </c>
      <c r="K9" s="114" t="s">
        <v>259</v>
      </c>
      <c r="L9" s="51"/>
    </row>
  </sheetData>
  <mergeCells count="2">
    <mergeCell ref="A1:L1"/>
    <mergeCell ref="A2:C2"/>
  </mergeCells>
  <phoneticPr fontId="3" type="noConversion"/>
  <dataValidations count="1">
    <dataValidation type="list" allowBlank="1" showInputMessage="1" showErrorMessage="1" sqref="D4:D9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28" sqref="H28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72" t="s">
        <v>95</v>
      </c>
      <c r="B1" s="172"/>
      <c r="C1" s="172"/>
      <c r="D1" s="172"/>
      <c r="E1" s="172"/>
      <c r="F1" s="172"/>
      <c r="G1" s="172"/>
      <c r="H1" s="172"/>
      <c r="I1" s="172"/>
    </row>
    <row r="2" spans="1:9" ht="25.5" x14ac:dyDescent="0.15">
      <c r="A2" s="173" t="s">
        <v>105</v>
      </c>
      <c r="B2" s="173"/>
      <c r="C2" s="1"/>
      <c r="D2" s="1"/>
      <c r="E2" s="1"/>
      <c r="F2" s="1"/>
      <c r="G2" s="1"/>
      <c r="H2" s="1"/>
      <c r="I2" s="56" t="s">
        <v>3</v>
      </c>
    </row>
    <row r="3" spans="1:9" ht="26.25" customHeight="1" x14ac:dyDescent="0.15">
      <c r="A3" s="220" t="s">
        <v>4</v>
      </c>
      <c r="B3" s="218" t="s">
        <v>5</v>
      </c>
      <c r="C3" s="218" t="s">
        <v>77</v>
      </c>
      <c r="D3" s="218" t="s">
        <v>97</v>
      </c>
      <c r="E3" s="216" t="s">
        <v>100</v>
      </c>
      <c r="F3" s="217"/>
      <c r="G3" s="216" t="s">
        <v>101</v>
      </c>
      <c r="H3" s="217"/>
      <c r="I3" s="218" t="s">
        <v>96</v>
      </c>
    </row>
    <row r="4" spans="1:9" ht="28.5" customHeight="1" x14ac:dyDescent="0.15">
      <c r="A4" s="221"/>
      <c r="B4" s="219"/>
      <c r="C4" s="219"/>
      <c r="D4" s="219"/>
      <c r="E4" s="64" t="s">
        <v>98</v>
      </c>
      <c r="F4" s="64" t="s">
        <v>99</v>
      </c>
      <c r="G4" s="64" t="s">
        <v>98</v>
      </c>
      <c r="H4" s="64" t="s">
        <v>99</v>
      </c>
      <c r="I4" s="219"/>
    </row>
    <row r="5" spans="1:9" ht="28.5" customHeight="1" x14ac:dyDescent="0.15">
      <c r="A5" s="15"/>
      <c r="B5" s="70" t="s">
        <v>103</v>
      </c>
      <c r="C5" s="26"/>
      <c r="D5" s="26"/>
      <c r="E5" s="26"/>
      <c r="F5" s="26"/>
      <c r="G5" s="26"/>
      <c r="H5" s="26"/>
      <c r="I5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17" sqref="C1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style="118" customWidth="1"/>
    <col min="6" max="6" width="15.77734375" customWidth="1"/>
    <col min="7" max="7" width="12.44140625" customWidth="1"/>
    <col min="8" max="8" width="12.44140625" style="151" customWidth="1"/>
    <col min="9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9" ht="25.5" x14ac:dyDescent="0.15">
      <c r="A1" s="170" t="s">
        <v>85</v>
      </c>
      <c r="B1" s="170"/>
      <c r="C1" s="170"/>
      <c r="D1" s="170"/>
      <c r="E1" s="170"/>
      <c r="F1" s="170"/>
      <c r="G1" s="170"/>
      <c r="H1" s="170"/>
      <c r="I1" s="170"/>
    </row>
    <row r="2" spans="1:9" ht="25.5" x14ac:dyDescent="0.15">
      <c r="A2" s="171" t="s">
        <v>102</v>
      </c>
      <c r="B2" s="171"/>
      <c r="C2" s="171"/>
      <c r="D2" s="87"/>
      <c r="E2" s="116"/>
      <c r="F2" s="87"/>
      <c r="G2" s="87"/>
      <c r="H2" s="139"/>
      <c r="I2" s="87"/>
    </row>
    <row r="3" spans="1:9" ht="24" x14ac:dyDescent="0.15">
      <c r="A3" s="67" t="s">
        <v>46</v>
      </c>
      <c r="B3" s="68" t="s">
        <v>47</v>
      </c>
      <c r="C3" s="67" t="s">
        <v>63</v>
      </c>
      <c r="D3" s="67" t="s">
        <v>0</v>
      </c>
      <c r="E3" s="117" t="s">
        <v>64</v>
      </c>
      <c r="F3" s="67" t="s">
        <v>48</v>
      </c>
      <c r="G3" s="67" t="s">
        <v>49</v>
      </c>
      <c r="H3" s="67" t="s">
        <v>50</v>
      </c>
      <c r="I3" s="67" t="s">
        <v>1</v>
      </c>
    </row>
    <row r="4" spans="1:9" ht="20.100000000000001" customHeight="1" x14ac:dyDescent="0.15">
      <c r="A4" s="115">
        <v>2018</v>
      </c>
      <c r="B4" s="115">
        <v>7</v>
      </c>
      <c r="C4" s="115" t="s">
        <v>260</v>
      </c>
      <c r="D4" s="115" t="s">
        <v>241</v>
      </c>
      <c r="E4" s="138">
        <v>3000</v>
      </c>
      <c r="F4" s="150" t="s">
        <v>104</v>
      </c>
      <c r="G4" s="115" t="s">
        <v>242</v>
      </c>
      <c r="H4" s="115" t="s">
        <v>243</v>
      </c>
      <c r="I4" s="115" t="s">
        <v>244</v>
      </c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9.21875" style="20" customWidth="1"/>
    <col min="11" max="11" width="11.6640625" style="21" customWidth="1"/>
    <col min="12" max="12" width="11.33203125" style="20" bestFit="1" customWidth="1"/>
  </cols>
  <sheetData>
    <row r="1" spans="1:13" ht="25.5" x14ac:dyDescent="0.15">
      <c r="A1" s="170" t="s">
        <v>92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26.25" thickBot="1" x14ac:dyDescent="0.2">
      <c r="A2" s="171" t="s">
        <v>102</v>
      </c>
      <c r="B2" s="171"/>
      <c r="C2" s="171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7" customHeight="1" thickBot="1" x14ac:dyDescent="0.2">
      <c r="A3" s="31" t="s">
        <v>46</v>
      </c>
      <c r="B3" s="32" t="s">
        <v>47</v>
      </c>
      <c r="C3" s="33" t="s">
        <v>91</v>
      </c>
      <c r="D3" s="33" t="s">
        <v>90</v>
      </c>
      <c r="E3" s="33" t="s">
        <v>0</v>
      </c>
      <c r="F3" s="32" t="s">
        <v>89</v>
      </c>
      <c r="G3" s="32" t="s">
        <v>88</v>
      </c>
      <c r="H3" s="32" t="s">
        <v>87</v>
      </c>
      <c r="I3" s="32" t="s">
        <v>86</v>
      </c>
      <c r="J3" s="33" t="s">
        <v>48</v>
      </c>
      <c r="K3" s="33" t="s">
        <v>49</v>
      </c>
      <c r="L3" s="33" t="s">
        <v>50</v>
      </c>
      <c r="M3" s="34" t="s">
        <v>1</v>
      </c>
    </row>
    <row r="4" spans="1:13" ht="27" customHeight="1" thickTop="1" thickBot="1" x14ac:dyDescent="0.2">
      <c r="A4" s="63"/>
      <c r="B4" s="59"/>
      <c r="C4" s="69" t="s">
        <v>144</v>
      </c>
      <c r="D4" s="62"/>
      <c r="E4" s="59"/>
      <c r="F4" s="61"/>
      <c r="G4" s="60"/>
      <c r="H4" s="60"/>
      <c r="I4" s="60"/>
      <c r="J4" s="59"/>
      <c r="K4" s="59"/>
      <c r="L4" s="59"/>
      <c r="M4" s="58"/>
    </row>
  </sheetData>
  <mergeCells count="2">
    <mergeCell ref="A1:M1"/>
    <mergeCell ref="A2:C2"/>
  </mergeCells>
  <phoneticPr fontId="3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2" sqref="E32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72" t="s">
        <v>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25.5" x14ac:dyDescent="0.15">
      <c r="A2" s="173" t="s">
        <v>104</v>
      </c>
      <c r="B2" s="173"/>
      <c r="C2" s="1"/>
      <c r="D2" s="1"/>
      <c r="E2" s="1"/>
      <c r="F2" s="2"/>
      <c r="G2" s="2"/>
      <c r="H2" s="2"/>
      <c r="I2" s="2"/>
      <c r="J2" s="174" t="s">
        <v>3</v>
      </c>
      <c r="K2" s="174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70" t="s">
        <v>103</v>
      </c>
      <c r="C4" s="25"/>
      <c r="D4" s="7"/>
      <c r="E4" s="6"/>
      <c r="F4" s="6"/>
      <c r="G4" s="13"/>
      <c r="H4" s="13"/>
      <c r="I4" s="25"/>
      <c r="J4" s="4"/>
      <c r="K4" s="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9" sqref="B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72" t="s">
        <v>23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25.5" x14ac:dyDescent="0.15">
      <c r="A2" s="173" t="s">
        <v>104</v>
      </c>
      <c r="B2" s="173"/>
      <c r="C2" s="1"/>
      <c r="D2" s="1"/>
      <c r="E2" s="1"/>
      <c r="F2" s="12"/>
      <c r="G2" s="12"/>
      <c r="H2" s="12"/>
      <c r="I2" s="12"/>
      <c r="J2" s="174" t="s">
        <v>3</v>
      </c>
      <c r="K2" s="174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70" t="s">
        <v>103</v>
      </c>
      <c r="C4" s="25"/>
      <c r="D4" s="37"/>
      <c r="E4" s="36"/>
      <c r="F4" s="38"/>
      <c r="G4" s="40"/>
      <c r="H4" s="55"/>
      <c r="I4" s="55"/>
      <c r="J4" s="55"/>
      <c r="K4" s="3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9" sqref="G9"/>
    </sheetView>
  </sheetViews>
  <sheetFormatPr defaultRowHeight="13.5" x14ac:dyDescent="0.15"/>
  <cols>
    <col min="1" max="1" width="24.44140625" style="86" customWidth="1"/>
    <col min="2" max="2" width="20.109375" style="8" customWidth="1"/>
    <col min="3" max="3" width="9.5546875" style="75" customWidth="1"/>
    <col min="4" max="4" width="8.88671875" style="82" customWidth="1"/>
    <col min="5" max="5" width="9.21875" style="82" customWidth="1"/>
    <col min="6" max="8" width="9.6640625" style="82" customWidth="1"/>
    <col min="9" max="9" width="9.6640625" style="8" customWidth="1"/>
  </cols>
  <sheetData>
    <row r="1" spans="1:9" ht="25.5" x14ac:dyDescent="0.15">
      <c r="A1" s="172" t="s">
        <v>13</v>
      </c>
      <c r="B1" s="172"/>
      <c r="C1" s="172"/>
      <c r="D1" s="172"/>
      <c r="E1" s="172"/>
      <c r="F1" s="172"/>
      <c r="G1" s="172"/>
      <c r="H1" s="172"/>
      <c r="I1" s="172"/>
    </row>
    <row r="2" spans="1:9" ht="25.5" x14ac:dyDescent="0.15">
      <c r="A2" s="84" t="s">
        <v>104</v>
      </c>
      <c r="B2" s="11"/>
      <c r="C2" s="72"/>
      <c r="D2" s="77"/>
      <c r="E2" s="77"/>
      <c r="F2" s="78"/>
      <c r="G2" s="78"/>
      <c r="H2" s="175" t="s">
        <v>3</v>
      </c>
      <c r="I2" s="175"/>
    </row>
    <row r="3" spans="1:9" ht="29.25" customHeight="1" x14ac:dyDescent="0.15">
      <c r="A3" s="85" t="s">
        <v>5</v>
      </c>
      <c r="B3" s="10" t="s">
        <v>30</v>
      </c>
      <c r="C3" s="73" t="s">
        <v>14</v>
      </c>
      <c r="D3" s="79" t="s">
        <v>15</v>
      </c>
      <c r="E3" s="79" t="s">
        <v>16</v>
      </c>
      <c r="F3" s="79" t="s">
        <v>17</v>
      </c>
      <c r="G3" s="80" t="s">
        <v>65</v>
      </c>
      <c r="H3" s="79" t="s">
        <v>29</v>
      </c>
      <c r="I3" s="10" t="s">
        <v>18</v>
      </c>
    </row>
    <row r="4" spans="1:9" ht="29.25" customHeight="1" x14ac:dyDescent="0.15">
      <c r="A4" s="159" t="s">
        <v>135</v>
      </c>
      <c r="B4" s="71" t="s">
        <v>107</v>
      </c>
      <c r="C4" s="74">
        <v>702206540</v>
      </c>
      <c r="D4" s="93">
        <v>43097</v>
      </c>
      <c r="E4" s="93">
        <v>43101</v>
      </c>
      <c r="F4" s="94">
        <v>43465</v>
      </c>
      <c r="G4" s="94">
        <v>43251</v>
      </c>
      <c r="H4" s="94">
        <v>43256</v>
      </c>
      <c r="I4" s="90"/>
    </row>
    <row r="5" spans="1:9" ht="29.25" customHeight="1" x14ac:dyDescent="0.15">
      <c r="A5" s="160" t="s">
        <v>112</v>
      </c>
      <c r="B5" s="98" t="s">
        <v>111</v>
      </c>
      <c r="C5" s="95">
        <v>15470000</v>
      </c>
      <c r="D5" s="96">
        <v>43105</v>
      </c>
      <c r="E5" s="94">
        <v>43108</v>
      </c>
      <c r="F5" s="94">
        <v>43465</v>
      </c>
      <c r="G5" s="94">
        <v>43251</v>
      </c>
      <c r="H5" s="94">
        <v>43252</v>
      </c>
      <c r="I5" s="90"/>
    </row>
    <row r="6" spans="1:9" ht="29.25" customHeight="1" x14ac:dyDescent="0.15">
      <c r="A6" s="160" t="s">
        <v>113</v>
      </c>
      <c r="B6" s="98" t="s">
        <v>114</v>
      </c>
      <c r="C6" s="95">
        <v>2520000</v>
      </c>
      <c r="D6" s="96">
        <v>43097</v>
      </c>
      <c r="E6" s="94">
        <v>43101</v>
      </c>
      <c r="F6" s="94">
        <v>43465</v>
      </c>
      <c r="G6" s="94">
        <v>43251</v>
      </c>
      <c r="H6" s="94">
        <v>43252</v>
      </c>
      <c r="I6" s="97"/>
    </row>
    <row r="7" spans="1:9" ht="29.25" customHeight="1" x14ac:dyDescent="0.15">
      <c r="A7" s="160" t="s">
        <v>115</v>
      </c>
      <c r="B7" s="71" t="s">
        <v>116</v>
      </c>
      <c r="C7" s="74">
        <v>2112000</v>
      </c>
      <c r="D7" s="96">
        <v>43096</v>
      </c>
      <c r="E7" s="94">
        <v>43101</v>
      </c>
      <c r="F7" s="94">
        <v>43465</v>
      </c>
      <c r="G7" s="94">
        <v>43251</v>
      </c>
      <c r="H7" s="94">
        <v>43252</v>
      </c>
      <c r="I7" s="90"/>
    </row>
    <row r="8" spans="1:9" ht="29.25" customHeight="1" x14ac:dyDescent="0.15">
      <c r="A8" s="160" t="s">
        <v>117</v>
      </c>
      <c r="B8" s="98" t="s">
        <v>118</v>
      </c>
      <c r="C8" s="95">
        <v>2376000</v>
      </c>
      <c r="D8" s="96">
        <v>43095</v>
      </c>
      <c r="E8" s="94">
        <v>43101</v>
      </c>
      <c r="F8" s="94">
        <v>43465</v>
      </c>
      <c r="G8" s="94">
        <v>43251</v>
      </c>
      <c r="H8" s="94">
        <v>43252</v>
      </c>
      <c r="I8" s="90"/>
    </row>
    <row r="9" spans="1:9" ht="29.25" customHeight="1" x14ac:dyDescent="0.15">
      <c r="A9" s="160" t="s">
        <v>121</v>
      </c>
      <c r="B9" s="26" t="s">
        <v>122</v>
      </c>
      <c r="C9" s="95">
        <v>1620000</v>
      </c>
      <c r="D9" s="96">
        <v>43098</v>
      </c>
      <c r="E9" s="94">
        <v>43108</v>
      </c>
      <c r="F9" s="94">
        <v>43465</v>
      </c>
      <c r="G9" s="94">
        <v>43251</v>
      </c>
      <c r="H9" s="94">
        <v>43255</v>
      </c>
      <c r="I9" s="90"/>
    </row>
    <row r="10" spans="1:9" ht="29.25" customHeight="1" x14ac:dyDescent="0.15">
      <c r="A10" s="161" t="s">
        <v>123</v>
      </c>
      <c r="B10" s="100" t="s">
        <v>124</v>
      </c>
      <c r="C10" s="91">
        <v>38356000</v>
      </c>
      <c r="D10" s="96">
        <v>43129</v>
      </c>
      <c r="E10" s="94">
        <v>43132</v>
      </c>
      <c r="F10" s="94">
        <v>43465</v>
      </c>
      <c r="G10" s="94">
        <v>43251</v>
      </c>
      <c r="H10" s="94">
        <v>43255</v>
      </c>
      <c r="I10" s="90"/>
    </row>
    <row r="11" spans="1:9" ht="29.25" customHeight="1" x14ac:dyDescent="0.15">
      <c r="A11" s="161" t="s">
        <v>128</v>
      </c>
      <c r="B11" s="100" t="s">
        <v>129</v>
      </c>
      <c r="C11" s="88">
        <v>6600000</v>
      </c>
      <c r="D11" s="81">
        <v>43097</v>
      </c>
      <c r="E11" s="76">
        <v>43101</v>
      </c>
      <c r="F11" s="76">
        <v>43465</v>
      </c>
      <c r="G11" s="76">
        <v>43266</v>
      </c>
      <c r="H11" s="76">
        <v>43266</v>
      </c>
      <c r="I11" s="35"/>
    </row>
    <row r="12" spans="1:9" ht="29.25" customHeight="1" x14ac:dyDescent="0.15">
      <c r="A12" s="161" t="s">
        <v>136</v>
      </c>
      <c r="B12" s="100" t="s">
        <v>137</v>
      </c>
      <c r="C12" s="91">
        <v>11411160</v>
      </c>
      <c r="D12" s="96">
        <v>43100</v>
      </c>
      <c r="E12" s="94">
        <v>43101</v>
      </c>
      <c r="F12" s="94">
        <v>43465</v>
      </c>
      <c r="G12" s="94">
        <v>43251</v>
      </c>
      <c r="H12" s="94">
        <v>43256</v>
      </c>
      <c r="I12" s="35"/>
    </row>
    <row r="13" spans="1:9" s="111" customFormat="1" ht="29.25" customHeight="1" x14ac:dyDescent="0.15">
      <c r="A13" s="161" t="s">
        <v>141</v>
      </c>
      <c r="B13" s="100" t="s">
        <v>142</v>
      </c>
      <c r="C13" s="91">
        <v>748000</v>
      </c>
      <c r="D13" s="96">
        <v>43164</v>
      </c>
      <c r="E13" s="96">
        <v>43164</v>
      </c>
      <c r="F13" s="94">
        <v>43465</v>
      </c>
      <c r="G13" s="94">
        <v>43251</v>
      </c>
      <c r="H13" s="94">
        <v>43258</v>
      </c>
      <c r="I13" s="35"/>
    </row>
    <row r="14" spans="1:9" s="111" customFormat="1" ht="29.25" customHeight="1" x14ac:dyDescent="0.15">
      <c r="A14" s="99" t="s">
        <v>146</v>
      </c>
      <c r="B14" s="100" t="s">
        <v>145</v>
      </c>
      <c r="C14" s="91">
        <v>7484620</v>
      </c>
      <c r="D14" s="96">
        <v>43189</v>
      </c>
      <c r="E14" s="96">
        <v>43232</v>
      </c>
      <c r="F14" s="94">
        <v>43386</v>
      </c>
      <c r="G14" s="94">
        <v>43260</v>
      </c>
      <c r="H14" s="94">
        <v>43260</v>
      </c>
      <c r="I14" s="35"/>
    </row>
    <row r="15" spans="1:9" s="111" customFormat="1" ht="29.25" customHeight="1" x14ac:dyDescent="0.15">
      <c r="A15" s="99" t="s">
        <v>148</v>
      </c>
      <c r="B15" s="100" t="s">
        <v>149</v>
      </c>
      <c r="C15" s="91">
        <v>1100000</v>
      </c>
      <c r="D15" s="96">
        <v>43231</v>
      </c>
      <c r="E15" s="96">
        <v>43234</v>
      </c>
      <c r="F15" s="96">
        <v>43263</v>
      </c>
      <c r="G15" s="96">
        <v>43263</v>
      </c>
      <c r="H15" s="96">
        <v>43263</v>
      </c>
      <c r="I15" s="35"/>
    </row>
    <row r="16" spans="1:9" s="111" customFormat="1" ht="29.25" customHeight="1" x14ac:dyDescent="0.15">
      <c r="A16" s="99" t="s">
        <v>150</v>
      </c>
      <c r="B16" s="100" t="s">
        <v>151</v>
      </c>
      <c r="C16" s="91">
        <v>14733000</v>
      </c>
      <c r="D16" s="96">
        <v>43249</v>
      </c>
      <c r="E16" s="96">
        <v>43250</v>
      </c>
      <c r="F16" s="96">
        <v>43271</v>
      </c>
      <c r="G16" s="96">
        <v>43271</v>
      </c>
      <c r="H16" s="96">
        <v>43271</v>
      </c>
      <c r="I16" s="35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F10" sqref="F10"/>
    </sheetView>
  </sheetViews>
  <sheetFormatPr defaultRowHeight="13.5" x14ac:dyDescent="0.15"/>
  <cols>
    <col min="1" max="1" width="15.109375" style="134" bestFit="1" customWidth="1"/>
    <col min="2" max="2" width="23.5546875" style="164" customWidth="1"/>
    <col min="3" max="3" width="11.109375" style="134" customWidth="1"/>
    <col min="4" max="4" width="11.5546875" style="131" bestFit="1" customWidth="1"/>
    <col min="5" max="6" width="9.5546875" style="132" customWidth="1"/>
    <col min="7" max="7" width="10.33203125" style="132" customWidth="1"/>
    <col min="8" max="8" width="12" style="132" customWidth="1"/>
    <col min="9" max="9" width="16.109375" style="18" customWidth="1"/>
    <col min="10" max="16384" width="8.88671875" style="122"/>
  </cols>
  <sheetData>
    <row r="1" spans="1:9" ht="25.5" x14ac:dyDescent="0.1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ht="25.5" x14ac:dyDescent="0.15">
      <c r="A2" s="177" t="s">
        <v>105</v>
      </c>
      <c r="B2" s="177"/>
      <c r="C2" s="123"/>
      <c r="D2" s="129"/>
      <c r="E2" s="130"/>
      <c r="F2" s="130"/>
      <c r="G2" s="130"/>
      <c r="H2" s="130"/>
      <c r="I2" s="124" t="s">
        <v>82</v>
      </c>
    </row>
    <row r="3" spans="1:9" ht="26.25" customHeight="1" x14ac:dyDescent="0.15">
      <c r="A3" s="125" t="s">
        <v>4</v>
      </c>
      <c r="B3" s="169" t="s">
        <v>5</v>
      </c>
      <c r="C3" s="126" t="s">
        <v>77</v>
      </c>
      <c r="D3" s="127" t="s">
        <v>78</v>
      </c>
      <c r="E3" s="128" t="s">
        <v>83</v>
      </c>
      <c r="F3" s="128" t="s">
        <v>79</v>
      </c>
      <c r="G3" s="128" t="s">
        <v>80</v>
      </c>
      <c r="H3" s="128" t="s">
        <v>81</v>
      </c>
      <c r="I3" s="126" t="s">
        <v>93</v>
      </c>
    </row>
    <row r="4" spans="1:9" ht="23.1" customHeight="1" x14ac:dyDescent="0.15">
      <c r="A4" s="15" t="s">
        <v>106</v>
      </c>
      <c r="B4" s="165" t="s">
        <v>134</v>
      </c>
      <c r="C4" s="71" t="s">
        <v>107</v>
      </c>
      <c r="D4" s="120">
        <v>702206540</v>
      </c>
      <c r="E4" s="74"/>
      <c r="F4" s="74">
        <f>54242290*4+55994020</f>
        <v>272963180</v>
      </c>
      <c r="G4" s="74"/>
      <c r="H4" s="74">
        <f>SUM(E4:G4)</f>
        <v>272963180</v>
      </c>
      <c r="I4" s="89"/>
    </row>
    <row r="5" spans="1:9" ht="23.1" customHeight="1" x14ac:dyDescent="0.15">
      <c r="A5" s="15" t="s">
        <v>104</v>
      </c>
      <c r="B5" s="166" t="s">
        <v>133</v>
      </c>
      <c r="C5" s="26" t="s">
        <v>108</v>
      </c>
      <c r="D5" s="120">
        <v>2520000</v>
      </c>
      <c r="E5" s="74"/>
      <c r="F5" s="74">
        <f>210000*5</f>
        <v>1050000</v>
      </c>
      <c r="G5" s="74"/>
      <c r="H5" s="74">
        <f t="shared" ref="H5:H12" si="0">SUM(E5:G5)</f>
        <v>1050000</v>
      </c>
      <c r="I5" s="89"/>
    </row>
    <row r="6" spans="1:9" ht="23.1" customHeight="1" x14ac:dyDescent="0.15">
      <c r="A6" s="15" t="s">
        <v>104</v>
      </c>
      <c r="B6" s="166" t="s">
        <v>109</v>
      </c>
      <c r="C6" s="98" t="s">
        <v>110</v>
      </c>
      <c r="D6" s="120">
        <v>3240000</v>
      </c>
      <c r="E6" s="74"/>
      <c r="F6" s="74">
        <f>270000*5</f>
        <v>1350000</v>
      </c>
      <c r="G6" s="74"/>
      <c r="H6" s="74">
        <f t="shared" si="0"/>
        <v>1350000</v>
      </c>
      <c r="I6" s="89"/>
    </row>
    <row r="7" spans="1:9" ht="23.1" customHeight="1" x14ac:dyDescent="0.15">
      <c r="A7" s="15" t="s">
        <v>104</v>
      </c>
      <c r="B7" s="167" t="s">
        <v>120</v>
      </c>
      <c r="C7" s="98" t="s">
        <v>111</v>
      </c>
      <c r="D7" s="120">
        <v>15470000</v>
      </c>
      <c r="E7" s="74"/>
      <c r="F7" s="74">
        <f>1260000*5</f>
        <v>6300000</v>
      </c>
      <c r="G7" s="74"/>
      <c r="H7" s="74">
        <f t="shared" si="0"/>
        <v>6300000</v>
      </c>
      <c r="I7" s="89"/>
    </row>
    <row r="8" spans="1:9" ht="23.1" customHeight="1" x14ac:dyDescent="0.15">
      <c r="A8" s="15" t="s">
        <v>104</v>
      </c>
      <c r="B8" s="166" t="s">
        <v>113</v>
      </c>
      <c r="C8" s="98" t="s">
        <v>114</v>
      </c>
      <c r="D8" s="95">
        <v>2520000</v>
      </c>
      <c r="E8" s="74"/>
      <c r="F8" s="74">
        <f>210000*5</f>
        <v>1050000</v>
      </c>
      <c r="G8" s="74"/>
      <c r="H8" s="74">
        <f t="shared" si="0"/>
        <v>1050000</v>
      </c>
      <c r="I8" s="89"/>
    </row>
    <row r="9" spans="1:9" ht="23.1" customHeight="1" x14ac:dyDescent="0.15">
      <c r="A9" s="15" t="s">
        <v>104</v>
      </c>
      <c r="B9" s="166" t="s">
        <v>127</v>
      </c>
      <c r="C9" s="71" t="s">
        <v>116</v>
      </c>
      <c r="D9" s="120">
        <v>2112000</v>
      </c>
      <c r="E9" s="74"/>
      <c r="F9" s="74">
        <f>176000*5</f>
        <v>880000</v>
      </c>
      <c r="G9" s="74"/>
      <c r="H9" s="74">
        <f t="shared" si="0"/>
        <v>880000</v>
      </c>
      <c r="I9" s="89"/>
    </row>
    <row r="10" spans="1:9" ht="23.1" customHeight="1" x14ac:dyDescent="0.15">
      <c r="A10" s="15" t="s">
        <v>104</v>
      </c>
      <c r="B10" s="166" t="s">
        <v>126</v>
      </c>
      <c r="C10" s="98" t="s">
        <v>118</v>
      </c>
      <c r="D10" s="95">
        <v>2376000</v>
      </c>
      <c r="E10" s="74"/>
      <c r="F10" s="74">
        <f>198000*5</f>
        <v>990000</v>
      </c>
      <c r="G10" s="74"/>
      <c r="H10" s="74">
        <f t="shared" si="0"/>
        <v>990000</v>
      </c>
      <c r="I10" s="89"/>
    </row>
    <row r="11" spans="1:9" ht="23.1" customHeight="1" x14ac:dyDescent="0.15">
      <c r="A11" s="15" t="s">
        <v>102</v>
      </c>
      <c r="B11" s="167" t="s">
        <v>143</v>
      </c>
      <c r="C11" s="99" t="s">
        <v>125</v>
      </c>
      <c r="D11" s="95">
        <v>1800000</v>
      </c>
      <c r="E11" s="74"/>
      <c r="F11" s="74">
        <f>158000+371000</f>
        <v>529000</v>
      </c>
      <c r="G11" s="74"/>
      <c r="H11" s="74">
        <f t="shared" si="0"/>
        <v>529000</v>
      </c>
      <c r="I11" s="89"/>
    </row>
    <row r="12" spans="1:9" ht="23.1" customHeight="1" x14ac:dyDescent="0.15">
      <c r="A12" s="15" t="s">
        <v>104</v>
      </c>
      <c r="B12" s="167" t="s">
        <v>121</v>
      </c>
      <c r="C12" s="26" t="s">
        <v>122</v>
      </c>
      <c r="D12" s="120">
        <v>1620000</v>
      </c>
      <c r="E12" s="74"/>
      <c r="F12" s="74">
        <f>135000*5</f>
        <v>675000</v>
      </c>
      <c r="G12" s="74"/>
      <c r="H12" s="74">
        <f t="shared" si="0"/>
        <v>675000</v>
      </c>
      <c r="I12" s="89"/>
    </row>
    <row r="13" spans="1:9" ht="23.1" customHeight="1" x14ac:dyDescent="0.15">
      <c r="A13" s="15" t="s">
        <v>104</v>
      </c>
      <c r="B13" s="168" t="s">
        <v>128</v>
      </c>
      <c r="C13" s="100" t="s">
        <v>129</v>
      </c>
      <c r="D13" s="91">
        <v>6600000</v>
      </c>
      <c r="E13" s="92"/>
      <c r="F13" s="92">
        <f>550000*6</f>
        <v>3300000</v>
      </c>
      <c r="G13" s="92"/>
      <c r="H13" s="74">
        <f t="shared" ref="H13:H23" si="1">SUM(E13:G13)</f>
        <v>3300000</v>
      </c>
      <c r="I13" s="89"/>
    </row>
    <row r="14" spans="1:9" ht="23.1" customHeight="1" x14ac:dyDescent="0.15">
      <c r="A14" s="15" t="s">
        <v>102</v>
      </c>
      <c r="B14" s="168" t="s">
        <v>138</v>
      </c>
      <c r="C14" s="100" t="s">
        <v>139</v>
      </c>
      <c r="D14" s="121">
        <v>11411160</v>
      </c>
      <c r="E14" s="74"/>
      <c r="F14" s="74">
        <f>950930*4</f>
        <v>3803720</v>
      </c>
      <c r="G14" s="74"/>
      <c r="H14" s="74">
        <f t="shared" si="1"/>
        <v>3803720</v>
      </c>
      <c r="I14" s="89"/>
    </row>
    <row r="15" spans="1:9" ht="23.1" customHeight="1" x14ac:dyDescent="0.15">
      <c r="A15" s="15" t="s">
        <v>102</v>
      </c>
      <c r="B15" s="168" t="s">
        <v>141</v>
      </c>
      <c r="C15" s="100" t="s">
        <v>142</v>
      </c>
      <c r="D15" s="121">
        <v>748000</v>
      </c>
      <c r="E15" s="74"/>
      <c r="F15" s="74">
        <f>74800*3</f>
        <v>224400</v>
      </c>
      <c r="G15" s="74"/>
      <c r="H15" s="74">
        <f t="shared" ref="H15" si="2">SUM(E15:G15)</f>
        <v>224400</v>
      </c>
      <c r="I15" s="89"/>
    </row>
    <row r="16" spans="1:9" ht="23.1" customHeight="1" x14ac:dyDescent="0.15">
      <c r="A16" s="15" t="s">
        <v>102</v>
      </c>
      <c r="B16" s="168" t="s">
        <v>146</v>
      </c>
      <c r="C16" s="100" t="s">
        <v>145</v>
      </c>
      <c r="D16" s="74">
        <v>7484620</v>
      </c>
      <c r="E16" s="74"/>
      <c r="F16" s="74">
        <f>1949020+1629040</f>
        <v>3578060</v>
      </c>
      <c r="G16" s="74"/>
      <c r="H16" s="74">
        <f t="shared" si="1"/>
        <v>3578060</v>
      </c>
      <c r="I16" s="15"/>
    </row>
    <row r="17" spans="1:9" ht="23.1" customHeight="1" x14ac:dyDescent="0.15">
      <c r="A17" s="15" t="s">
        <v>102</v>
      </c>
      <c r="B17" s="168" t="s">
        <v>148</v>
      </c>
      <c r="C17" s="99" t="s">
        <v>149</v>
      </c>
      <c r="D17" s="153">
        <v>1100000</v>
      </c>
      <c r="E17" s="154"/>
      <c r="F17" s="154"/>
      <c r="G17" s="154">
        <v>1100000</v>
      </c>
      <c r="H17" s="154">
        <f t="shared" si="1"/>
        <v>1100000</v>
      </c>
      <c r="I17" s="152"/>
    </row>
    <row r="18" spans="1:9" ht="23.1" customHeight="1" x14ac:dyDescent="0.15">
      <c r="A18" s="15" t="s">
        <v>102</v>
      </c>
      <c r="B18" s="168" t="s">
        <v>150</v>
      </c>
      <c r="C18" s="100" t="s">
        <v>151</v>
      </c>
      <c r="D18" s="154">
        <v>14733000</v>
      </c>
      <c r="E18" s="154"/>
      <c r="F18" s="154"/>
      <c r="G18" s="154">
        <v>14733000</v>
      </c>
      <c r="H18" s="154">
        <f t="shared" si="1"/>
        <v>14733000</v>
      </c>
      <c r="I18" s="152"/>
    </row>
    <row r="19" spans="1:9" ht="23.1" customHeight="1" x14ac:dyDescent="0.15">
      <c r="A19" s="15" t="s">
        <v>251</v>
      </c>
      <c r="B19" s="163" t="s">
        <v>179</v>
      </c>
      <c r="C19" s="133" t="s">
        <v>252</v>
      </c>
      <c r="D19" s="155">
        <v>522500</v>
      </c>
      <c r="E19" s="155"/>
      <c r="F19" s="155"/>
      <c r="G19" s="155">
        <v>522500</v>
      </c>
      <c r="H19" s="155">
        <f t="shared" si="1"/>
        <v>522500</v>
      </c>
      <c r="I19" s="133"/>
    </row>
    <row r="20" spans="1:9" ht="23.1" customHeight="1" x14ac:dyDescent="0.15">
      <c r="A20" s="15" t="s">
        <v>251</v>
      </c>
      <c r="B20" s="163" t="s">
        <v>155</v>
      </c>
      <c r="C20" s="133" t="s">
        <v>185</v>
      </c>
      <c r="D20" s="155">
        <v>300000</v>
      </c>
      <c r="E20" s="155"/>
      <c r="F20" s="155"/>
      <c r="G20" s="155">
        <v>300000</v>
      </c>
      <c r="H20" s="155">
        <f t="shared" si="1"/>
        <v>300000</v>
      </c>
      <c r="I20" s="133"/>
    </row>
    <row r="21" spans="1:9" ht="23.1" customHeight="1" x14ac:dyDescent="0.15">
      <c r="A21" s="15" t="s">
        <v>251</v>
      </c>
      <c r="B21" s="163" t="s">
        <v>158</v>
      </c>
      <c r="C21" s="133" t="s">
        <v>147</v>
      </c>
      <c r="D21" s="155">
        <v>2413400</v>
      </c>
      <c r="E21" s="155"/>
      <c r="F21" s="155"/>
      <c r="G21" s="155">
        <v>2413400</v>
      </c>
      <c r="H21" s="155">
        <f t="shared" si="1"/>
        <v>2413400</v>
      </c>
      <c r="I21" s="133"/>
    </row>
    <row r="22" spans="1:9" ht="23.1" customHeight="1" x14ac:dyDescent="0.15">
      <c r="A22" s="15" t="s">
        <v>251</v>
      </c>
      <c r="B22" s="163" t="s">
        <v>162</v>
      </c>
      <c r="C22" s="133" t="s">
        <v>164</v>
      </c>
      <c r="D22" s="155">
        <v>880000</v>
      </c>
      <c r="E22" s="155"/>
      <c r="F22" s="155"/>
      <c r="G22" s="155">
        <v>880000</v>
      </c>
      <c r="H22" s="155">
        <f t="shared" si="1"/>
        <v>880000</v>
      </c>
      <c r="I22" s="133"/>
    </row>
    <row r="23" spans="1:9" ht="23.1" customHeight="1" x14ac:dyDescent="0.15">
      <c r="A23" s="15" t="s">
        <v>251</v>
      </c>
      <c r="B23" s="163" t="s">
        <v>171</v>
      </c>
      <c r="C23" s="133" t="s">
        <v>174</v>
      </c>
      <c r="D23" s="155">
        <v>4158000</v>
      </c>
      <c r="E23" s="155"/>
      <c r="F23" s="155"/>
      <c r="G23" s="155">
        <v>4158000</v>
      </c>
      <c r="H23" s="155">
        <f t="shared" si="1"/>
        <v>4158000</v>
      </c>
      <c r="I23" s="133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13" workbookViewId="0">
      <selection activeCell="E33" sqref="E33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21.77734375" style="8" customWidth="1"/>
    <col min="4" max="4" width="18" style="8" customWidth="1"/>
    <col min="5" max="5" width="35" style="8" customWidth="1"/>
  </cols>
  <sheetData>
    <row r="1" spans="1:5" ht="39" customHeight="1" x14ac:dyDescent="0.15">
      <c r="A1" s="172" t="s">
        <v>21</v>
      </c>
      <c r="B1" s="172"/>
      <c r="C1" s="172"/>
      <c r="D1" s="172"/>
      <c r="E1" s="172"/>
    </row>
    <row r="2" spans="1:5" ht="26.25" thickBot="1" x14ac:dyDescent="0.2">
      <c r="A2" s="65" t="s">
        <v>102</v>
      </c>
      <c r="B2" s="27"/>
      <c r="C2" s="1"/>
      <c r="D2" s="1"/>
      <c r="E2" s="83" t="s">
        <v>52</v>
      </c>
    </row>
    <row r="3" spans="1:5" ht="21" customHeight="1" thickTop="1" x14ac:dyDescent="0.15">
      <c r="A3" s="178" t="s">
        <v>53</v>
      </c>
      <c r="B3" s="28" t="s">
        <v>54</v>
      </c>
      <c r="C3" s="181" t="s">
        <v>180</v>
      </c>
      <c r="D3" s="182"/>
      <c r="E3" s="183"/>
    </row>
    <row r="4" spans="1:5" ht="21" customHeight="1" x14ac:dyDescent="0.15">
      <c r="A4" s="179"/>
      <c r="B4" s="29" t="s">
        <v>55</v>
      </c>
      <c r="C4" s="103">
        <v>550000</v>
      </c>
      <c r="D4" s="44" t="s">
        <v>56</v>
      </c>
      <c r="E4" s="104">
        <v>522500</v>
      </c>
    </row>
    <row r="5" spans="1:5" ht="21" customHeight="1" x14ac:dyDescent="0.15">
      <c r="A5" s="179"/>
      <c r="B5" s="29" t="s">
        <v>57</v>
      </c>
      <c r="C5" s="45">
        <f>E4/C4</f>
        <v>0.95</v>
      </c>
      <c r="D5" s="44" t="s">
        <v>33</v>
      </c>
      <c r="E5" s="104">
        <v>522500</v>
      </c>
    </row>
    <row r="6" spans="1:5" ht="21" customHeight="1" x14ac:dyDescent="0.15">
      <c r="A6" s="179"/>
      <c r="B6" s="29" t="s">
        <v>32</v>
      </c>
      <c r="C6" s="46" t="s">
        <v>152</v>
      </c>
      <c r="D6" s="44" t="s">
        <v>84</v>
      </c>
      <c r="E6" s="50" t="s">
        <v>153</v>
      </c>
    </row>
    <row r="7" spans="1:5" ht="21" customHeight="1" x14ac:dyDescent="0.15">
      <c r="A7" s="179"/>
      <c r="B7" s="29" t="s">
        <v>58</v>
      </c>
      <c r="C7" s="101" t="s">
        <v>130</v>
      </c>
      <c r="D7" s="44" t="s">
        <v>59</v>
      </c>
      <c r="E7" s="50" t="s">
        <v>153</v>
      </c>
    </row>
    <row r="8" spans="1:5" ht="21" customHeight="1" x14ac:dyDescent="0.15">
      <c r="A8" s="179"/>
      <c r="B8" s="29" t="s">
        <v>60</v>
      </c>
      <c r="C8" s="101" t="s">
        <v>131</v>
      </c>
      <c r="D8" s="44" t="s">
        <v>35</v>
      </c>
      <c r="E8" s="47" t="s">
        <v>145</v>
      </c>
    </row>
    <row r="9" spans="1:5" ht="21" customHeight="1" thickBot="1" x14ac:dyDescent="0.2">
      <c r="A9" s="180"/>
      <c r="B9" s="30" t="s">
        <v>61</v>
      </c>
      <c r="C9" s="102" t="s">
        <v>132</v>
      </c>
      <c r="D9" s="48" t="s">
        <v>62</v>
      </c>
      <c r="E9" s="49" t="s">
        <v>154</v>
      </c>
    </row>
    <row r="10" spans="1:5" ht="21" customHeight="1" thickTop="1" x14ac:dyDescent="0.15">
      <c r="A10" s="178" t="s">
        <v>53</v>
      </c>
      <c r="B10" s="28" t="s">
        <v>54</v>
      </c>
      <c r="C10" s="181" t="s">
        <v>253</v>
      </c>
      <c r="D10" s="182"/>
      <c r="E10" s="183"/>
    </row>
    <row r="11" spans="1:5" ht="21" customHeight="1" x14ac:dyDescent="0.15">
      <c r="A11" s="179"/>
      <c r="B11" s="29" t="s">
        <v>55</v>
      </c>
      <c r="C11" s="103">
        <v>350000</v>
      </c>
      <c r="D11" s="44" t="s">
        <v>56</v>
      </c>
      <c r="E11" s="104">
        <v>300000</v>
      </c>
    </row>
    <row r="12" spans="1:5" ht="21" customHeight="1" x14ac:dyDescent="0.15">
      <c r="A12" s="179"/>
      <c r="B12" s="29" t="s">
        <v>57</v>
      </c>
      <c r="C12" s="45">
        <f>E11/C11</f>
        <v>0.8571428571428571</v>
      </c>
      <c r="D12" s="44" t="s">
        <v>33</v>
      </c>
      <c r="E12" s="104">
        <v>300000</v>
      </c>
    </row>
    <row r="13" spans="1:5" ht="21" customHeight="1" x14ac:dyDescent="0.15">
      <c r="A13" s="179"/>
      <c r="B13" s="29" t="s">
        <v>32</v>
      </c>
      <c r="C13" s="46" t="s">
        <v>156</v>
      </c>
      <c r="D13" s="44" t="s">
        <v>84</v>
      </c>
      <c r="E13" s="50" t="s">
        <v>157</v>
      </c>
    </row>
    <row r="14" spans="1:5" ht="21" customHeight="1" x14ac:dyDescent="0.15">
      <c r="A14" s="179"/>
      <c r="B14" s="29" t="s">
        <v>58</v>
      </c>
      <c r="C14" s="101" t="s">
        <v>130</v>
      </c>
      <c r="D14" s="44" t="s">
        <v>59</v>
      </c>
      <c r="E14" s="50" t="s">
        <v>157</v>
      </c>
    </row>
    <row r="15" spans="1:5" ht="21" customHeight="1" x14ac:dyDescent="0.15">
      <c r="A15" s="179"/>
      <c r="B15" s="29" t="s">
        <v>60</v>
      </c>
      <c r="C15" s="101" t="s">
        <v>131</v>
      </c>
      <c r="D15" s="44" t="s">
        <v>35</v>
      </c>
      <c r="E15" s="47" t="s">
        <v>184</v>
      </c>
    </row>
    <row r="16" spans="1:5" ht="21" customHeight="1" thickBot="1" x14ac:dyDescent="0.2">
      <c r="A16" s="180"/>
      <c r="B16" s="30" t="s">
        <v>61</v>
      </c>
      <c r="C16" s="102" t="s">
        <v>132</v>
      </c>
      <c r="D16" s="48" t="s">
        <v>62</v>
      </c>
      <c r="E16" s="49" t="s">
        <v>187</v>
      </c>
    </row>
    <row r="17" spans="1:5" ht="21" customHeight="1" thickTop="1" x14ac:dyDescent="0.15">
      <c r="A17" s="178" t="s">
        <v>53</v>
      </c>
      <c r="B17" s="28" t="s">
        <v>54</v>
      </c>
      <c r="C17" s="181" t="s">
        <v>189</v>
      </c>
      <c r="D17" s="182"/>
      <c r="E17" s="183"/>
    </row>
    <row r="18" spans="1:5" ht="21" customHeight="1" x14ac:dyDescent="0.15">
      <c r="A18" s="179"/>
      <c r="B18" s="29" t="s">
        <v>55</v>
      </c>
      <c r="C18" s="103">
        <v>2546750</v>
      </c>
      <c r="D18" s="44" t="s">
        <v>56</v>
      </c>
      <c r="E18" s="104">
        <v>2413400</v>
      </c>
    </row>
    <row r="19" spans="1:5" ht="21" customHeight="1" x14ac:dyDescent="0.15">
      <c r="A19" s="179"/>
      <c r="B19" s="29" t="s">
        <v>57</v>
      </c>
      <c r="C19" s="45">
        <f>E18/C18</f>
        <v>0.9476391479336409</v>
      </c>
      <c r="D19" s="44" t="s">
        <v>33</v>
      </c>
      <c r="E19" s="104">
        <v>2413400</v>
      </c>
    </row>
    <row r="20" spans="1:5" ht="21" customHeight="1" x14ac:dyDescent="0.15">
      <c r="A20" s="179"/>
      <c r="B20" s="29" t="s">
        <v>32</v>
      </c>
      <c r="C20" s="46" t="s">
        <v>190</v>
      </c>
      <c r="D20" s="44" t="s">
        <v>84</v>
      </c>
      <c r="E20" s="50" t="s">
        <v>160</v>
      </c>
    </row>
    <row r="21" spans="1:5" ht="21" customHeight="1" x14ac:dyDescent="0.15">
      <c r="A21" s="179"/>
      <c r="B21" s="29" t="s">
        <v>58</v>
      </c>
      <c r="C21" s="101" t="s">
        <v>130</v>
      </c>
      <c r="D21" s="44" t="s">
        <v>59</v>
      </c>
      <c r="E21" s="50" t="s">
        <v>161</v>
      </c>
    </row>
    <row r="22" spans="1:5" ht="21" customHeight="1" x14ac:dyDescent="0.15">
      <c r="A22" s="179"/>
      <c r="B22" s="29" t="s">
        <v>60</v>
      </c>
      <c r="C22" s="101" t="s">
        <v>131</v>
      </c>
      <c r="D22" s="44" t="s">
        <v>35</v>
      </c>
      <c r="E22" s="47" t="s">
        <v>254</v>
      </c>
    </row>
    <row r="23" spans="1:5" ht="21" customHeight="1" thickBot="1" x14ac:dyDescent="0.2">
      <c r="A23" s="180"/>
      <c r="B23" s="30" t="s">
        <v>61</v>
      </c>
      <c r="C23" s="102" t="s">
        <v>132</v>
      </c>
      <c r="D23" s="48" t="s">
        <v>62</v>
      </c>
      <c r="E23" s="49" t="s">
        <v>193</v>
      </c>
    </row>
    <row r="24" spans="1:5" s="111" customFormat="1" ht="21" customHeight="1" thickTop="1" x14ac:dyDescent="0.15">
      <c r="A24" s="178" t="s">
        <v>53</v>
      </c>
      <c r="B24" s="28" t="s">
        <v>54</v>
      </c>
      <c r="C24" s="181" t="s">
        <v>268</v>
      </c>
      <c r="D24" s="182"/>
      <c r="E24" s="183"/>
    </row>
    <row r="25" spans="1:5" s="111" customFormat="1" ht="21" customHeight="1" x14ac:dyDescent="0.15">
      <c r="A25" s="179"/>
      <c r="B25" s="29" t="s">
        <v>55</v>
      </c>
      <c r="C25" s="103">
        <v>2250000</v>
      </c>
      <c r="D25" s="44" t="s">
        <v>56</v>
      </c>
      <c r="E25" s="104">
        <v>2025000</v>
      </c>
    </row>
    <row r="26" spans="1:5" s="111" customFormat="1" ht="21" customHeight="1" x14ac:dyDescent="0.15">
      <c r="A26" s="179"/>
      <c r="B26" s="29" t="s">
        <v>57</v>
      </c>
      <c r="C26" s="45">
        <f>E25/C25</f>
        <v>0.9</v>
      </c>
      <c r="D26" s="44" t="s">
        <v>33</v>
      </c>
      <c r="E26" s="104">
        <v>2025000</v>
      </c>
    </row>
    <row r="27" spans="1:5" s="111" customFormat="1" ht="21" customHeight="1" x14ac:dyDescent="0.15">
      <c r="A27" s="179"/>
      <c r="B27" s="29" t="s">
        <v>32</v>
      </c>
      <c r="C27" s="46" t="s">
        <v>190</v>
      </c>
      <c r="D27" s="44" t="s">
        <v>84</v>
      </c>
      <c r="E27" s="50" t="s">
        <v>266</v>
      </c>
    </row>
    <row r="28" spans="1:5" s="111" customFormat="1" ht="21" customHeight="1" x14ac:dyDescent="0.15">
      <c r="A28" s="179"/>
      <c r="B28" s="29" t="s">
        <v>58</v>
      </c>
      <c r="C28" s="101" t="s">
        <v>130</v>
      </c>
      <c r="D28" s="44" t="s">
        <v>59</v>
      </c>
      <c r="E28" s="50" t="s">
        <v>267</v>
      </c>
    </row>
    <row r="29" spans="1:5" s="111" customFormat="1" ht="21" customHeight="1" x14ac:dyDescent="0.15">
      <c r="A29" s="179"/>
      <c r="B29" s="29" t="s">
        <v>60</v>
      </c>
      <c r="C29" s="101" t="s">
        <v>131</v>
      </c>
      <c r="D29" s="44" t="s">
        <v>35</v>
      </c>
      <c r="E29" s="47" t="s">
        <v>269</v>
      </c>
    </row>
    <row r="30" spans="1:5" s="111" customFormat="1" ht="21" customHeight="1" thickBot="1" x14ac:dyDescent="0.2">
      <c r="A30" s="180"/>
      <c r="B30" s="30" t="s">
        <v>61</v>
      </c>
      <c r="C30" s="102" t="s">
        <v>132</v>
      </c>
      <c r="D30" s="48" t="s">
        <v>62</v>
      </c>
      <c r="E30" s="49" t="s">
        <v>272</v>
      </c>
    </row>
    <row r="31" spans="1:5" s="111" customFormat="1" ht="21" customHeight="1" thickTop="1" x14ac:dyDescent="0.15">
      <c r="A31" s="178" t="s">
        <v>53</v>
      </c>
      <c r="B31" s="28" t="s">
        <v>54</v>
      </c>
      <c r="C31" s="181" t="s">
        <v>255</v>
      </c>
      <c r="D31" s="182"/>
      <c r="E31" s="183"/>
    </row>
    <row r="32" spans="1:5" s="111" customFormat="1" ht="21" customHeight="1" x14ac:dyDescent="0.15">
      <c r="A32" s="179"/>
      <c r="B32" s="29" t="s">
        <v>55</v>
      </c>
      <c r="C32" s="103">
        <v>907500</v>
      </c>
      <c r="D32" s="44" t="s">
        <v>56</v>
      </c>
      <c r="E32" s="104">
        <v>880000</v>
      </c>
    </row>
    <row r="33" spans="1:5" s="111" customFormat="1" ht="21" customHeight="1" x14ac:dyDescent="0.15">
      <c r="A33" s="179"/>
      <c r="B33" s="29" t="s">
        <v>57</v>
      </c>
      <c r="C33" s="45">
        <f>E32/C32</f>
        <v>0.96969696969696972</v>
      </c>
      <c r="D33" s="44" t="s">
        <v>33</v>
      </c>
      <c r="E33" s="104">
        <v>880000</v>
      </c>
    </row>
    <row r="34" spans="1:5" s="111" customFormat="1" ht="21" customHeight="1" x14ac:dyDescent="0.15">
      <c r="A34" s="179"/>
      <c r="B34" s="29" t="s">
        <v>32</v>
      </c>
      <c r="C34" s="46" t="s">
        <v>196</v>
      </c>
      <c r="D34" s="44" t="s">
        <v>84</v>
      </c>
      <c r="E34" s="50" t="s">
        <v>198</v>
      </c>
    </row>
    <row r="35" spans="1:5" s="111" customFormat="1" ht="21" customHeight="1" x14ac:dyDescent="0.15">
      <c r="A35" s="179"/>
      <c r="B35" s="29" t="s">
        <v>58</v>
      </c>
      <c r="C35" s="101" t="s">
        <v>130</v>
      </c>
      <c r="D35" s="44" t="s">
        <v>59</v>
      </c>
      <c r="E35" s="50" t="s">
        <v>163</v>
      </c>
    </row>
    <row r="36" spans="1:5" s="111" customFormat="1" ht="21" customHeight="1" x14ac:dyDescent="0.15">
      <c r="A36" s="179"/>
      <c r="B36" s="29" t="s">
        <v>60</v>
      </c>
      <c r="C36" s="101" t="s">
        <v>131</v>
      </c>
      <c r="D36" s="44" t="s">
        <v>35</v>
      </c>
      <c r="E36" s="47" t="s">
        <v>165</v>
      </c>
    </row>
    <row r="37" spans="1:5" s="111" customFormat="1" ht="21" customHeight="1" thickBot="1" x14ac:dyDescent="0.2">
      <c r="A37" s="180"/>
      <c r="B37" s="30" t="s">
        <v>61</v>
      </c>
      <c r="C37" s="102" t="s">
        <v>132</v>
      </c>
      <c r="D37" s="48" t="s">
        <v>62</v>
      </c>
      <c r="E37" s="49" t="s">
        <v>201</v>
      </c>
    </row>
    <row r="38" spans="1:5" s="111" customFormat="1" ht="21" customHeight="1" thickTop="1" x14ac:dyDescent="0.15">
      <c r="A38" s="178" t="s">
        <v>53</v>
      </c>
      <c r="B38" s="28" t="s">
        <v>54</v>
      </c>
      <c r="C38" s="181" t="s">
        <v>166</v>
      </c>
      <c r="D38" s="182"/>
      <c r="E38" s="183"/>
    </row>
    <row r="39" spans="1:5" s="111" customFormat="1" ht="21" customHeight="1" x14ac:dyDescent="0.15">
      <c r="A39" s="179"/>
      <c r="B39" s="29" t="s">
        <v>55</v>
      </c>
      <c r="C39" s="103">
        <v>1633500</v>
      </c>
      <c r="D39" s="44" t="s">
        <v>56</v>
      </c>
      <c r="E39" s="103">
        <v>1633500</v>
      </c>
    </row>
    <row r="40" spans="1:5" s="111" customFormat="1" ht="21" customHeight="1" x14ac:dyDescent="0.15">
      <c r="A40" s="179"/>
      <c r="B40" s="29" t="s">
        <v>57</v>
      </c>
      <c r="C40" s="45">
        <f>E39/C39</f>
        <v>1</v>
      </c>
      <c r="D40" s="44" t="s">
        <v>33</v>
      </c>
      <c r="E40" s="103">
        <v>1633500</v>
      </c>
    </row>
    <row r="41" spans="1:5" s="111" customFormat="1" ht="21" customHeight="1" x14ac:dyDescent="0.15">
      <c r="A41" s="179"/>
      <c r="B41" s="29" t="s">
        <v>32</v>
      </c>
      <c r="C41" s="46" t="s">
        <v>204</v>
      </c>
      <c r="D41" s="44" t="s">
        <v>84</v>
      </c>
      <c r="E41" s="50" t="s">
        <v>205</v>
      </c>
    </row>
    <row r="42" spans="1:5" s="111" customFormat="1" ht="21" customHeight="1" x14ac:dyDescent="0.15">
      <c r="A42" s="179"/>
      <c r="B42" s="29" t="s">
        <v>58</v>
      </c>
      <c r="C42" s="101" t="s">
        <v>130</v>
      </c>
      <c r="D42" s="44" t="s">
        <v>59</v>
      </c>
      <c r="E42" s="50" t="s">
        <v>169</v>
      </c>
    </row>
    <row r="43" spans="1:5" s="111" customFormat="1" ht="21" customHeight="1" x14ac:dyDescent="0.15">
      <c r="A43" s="179"/>
      <c r="B43" s="29" t="s">
        <v>60</v>
      </c>
      <c r="C43" s="101" t="s">
        <v>131</v>
      </c>
      <c r="D43" s="44" t="s">
        <v>35</v>
      </c>
      <c r="E43" s="47" t="s">
        <v>206</v>
      </c>
    </row>
    <row r="44" spans="1:5" s="111" customFormat="1" ht="21" customHeight="1" thickBot="1" x14ac:dyDescent="0.2">
      <c r="A44" s="180"/>
      <c r="B44" s="30" t="s">
        <v>61</v>
      </c>
      <c r="C44" s="102" t="s">
        <v>132</v>
      </c>
      <c r="D44" s="48" t="s">
        <v>62</v>
      </c>
      <c r="E44" s="49" t="s">
        <v>208</v>
      </c>
    </row>
    <row r="45" spans="1:5" s="111" customFormat="1" ht="21" customHeight="1" thickTop="1" x14ac:dyDescent="0.15">
      <c r="A45" s="178" t="s">
        <v>53</v>
      </c>
      <c r="B45" s="28" t="s">
        <v>54</v>
      </c>
      <c r="C45" s="181" t="s">
        <v>172</v>
      </c>
      <c r="D45" s="182"/>
      <c r="E45" s="183"/>
    </row>
    <row r="46" spans="1:5" s="111" customFormat="1" ht="21" customHeight="1" x14ac:dyDescent="0.15">
      <c r="A46" s="179"/>
      <c r="B46" s="29" t="s">
        <v>55</v>
      </c>
      <c r="C46" s="103">
        <v>4265580</v>
      </c>
      <c r="D46" s="44" t="s">
        <v>56</v>
      </c>
      <c r="E46" s="104">
        <v>4158000</v>
      </c>
    </row>
    <row r="47" spans="1:5" s="111" customFormat="1" ht="21" customHeight="1" x14ac:dyDescent="0.15">
      <c r="A47" s="179"/>
      <c r="B47" s="29" t="s">
        <v>57</v>
      </c>
      <c r="C47" s="45">
        <f>E46/C46</f>
        <v>0.97477951415751196</v>
      </c>
      <c r="D47" s="44" t="s">
        <v>33</v>
      </c>
      <c r="E47" s="104">
        <v>4158000</v>
      </c>
    </row>
    <row r="48" spans="1:5" s="111" customFormat="1" ht="21" customHeight="1" x14ac:dyDescent="0.15">
      <c r="A48" s="179"/>
      <c r="B48" s="29" t="s">
        <v>32</v>
      </c>
      <c r="C48" s="46" t="s">
        <v>211</v>
      </c>
      <c r="D48" s="44" t="s">
        <v>84</v>
      </c>
      <c r="E48" s="50" t="s">
        <v>262</v>
      </c>
    </row>
    <row r="49" spans="1:5" s="111" customFormat="1" ht="21" customHeight="1" x14ac:dyDescent="0.15">
      <c r="A49" s="179"/>
      <c r="B49" s="29" t="s">
        <v>58</v>
      </c>
      <c r="C49" s="101" t="s">
        <v>130</v>
      </c>
      <c r="D49" s="44" t="s">
        <v>59</v>
      </c>
      <c r="E49" s="162" t="s">
        <v>261</v>
      </c>
    </row>
    <row r="50" spans="1:5" s="111" customFormat="1" ht="21" customHeight="1" x14ac:dyDescent="0.15">
      <c r="A50" s="179"/>
      <c r="B50" s="29" t="s">
        <v>60</v>
      </c>
      <c r="C50" s="101" t="s">
        <v>131</v>
      </c>
      <c r="D50" s="44" t="s">
        <v>35</v>
      </c>
      <c r="E50" s="47" t="s">
        <v>175</v>
      </c>
    </row>
    <row r="51" spans="1:5" s="111" customFormat="1" ht="21" customHeight="1" thickBot="1" x14ac:dyDescent="0.2">
      <c r="A51" s="180"/>
      <c r="B51" s="30" t="s">
        <v>61</v>
      </c>
      <c r="C51" s="102" t="s">
        <v>132</v>
      </c>
      <c r="D51" s="48" t="s">
        <v>62</v>
      </c>
      <c r="E51" s="49" t="s">
        <v>213</v>
      </c>
    </row>
    <row r="52" spans="1:5" s="111" customFormat="1" ht="21" customHeight="1" thickTop="1" x14ac:dyDescent="0.15">
      <c r="A52" s="178" t="s">
        <v>53</v>
      </c>
      <c r="B52" s="28" t="s">
        <v>54</v>
      </c>
      <c r="C52" s="181" t="s">
        <v>177</v>
      </c>
      <c r="D52" s="182"/>
      <c r="E52" s="183"/>
    </row>
    <row r="53" spans="1:5" s="111" customFormat="1" ht="21" customHeight="1" x14ac:dyDescent="0.15">
      <c r="A53" s="179"/>
      <c r="B53" s="29" t="s">
        <v>55</v>
      </c>
      <c r="C53" s="103">
        <v>5100000</v>
      </c>
      <c r="D53" s="44" t="s">
        <v>56</v>
      </c>
      <c r="E53" s="104">
        <v>5040000</v>
      </c>
    </row>
    <row r="54" spans="1:5" s="111" customFormat="1" ht="21" customHeight="1" x14ac:dyDescent="0.15">
      <c r="A54" s="179"/>
      <c r="B54" s="29" t="s">
        <v>57</v>
      </c>
      <c r="C54" s="45">
        <f>E53/C53</f>
        <v>0.9882352941176471</v>
      </c>
      <c r="D54" s="44" t="s">
        <v>33</v>
      </c>
      <c r="E54" s="104">
        <v>5040000</v>
      </c>
    </row>
    <row r="55" spans="1:5" s="111" customFormat="1" ht="21" customHeight="1" x14ac:dyDescent="0.15">
      <c r="A55" s="179"/>
      <c r="B55" s="29" t="s">
        <v>32</v>
      </c>
      <c r="C55" s="46" t="s">
        <v>178</v>
      </c>
      <c r="D55" s="44" t="s">
        <v>84</v>
      </c>
      <c r="E55" s="50" t="s">
        <v>264</v>
      </c>
    </row>
    <row r="56" spans="1:5" s="111" customFormat="1" ht="21" customHeight="1" x14ac:dyDescent="0.15">
      <c r="A56" s="179"/>
      <c r="B56" s="29" t="s">
        <v>58</v>
      </c>
      <c r="C56" s="101" t="s">
        <v>130</v>
      </c>
      <c r="D56" s="44" t="s">
        <v>59</v>
      </c>
      <c r="E56" s="50" t="s">
        <v>263</v>
      </c>
    </row>
    <row r="57" spans="1:5" s="111" customFormat="1" ht="21" customHeight="1" x14ac:dyDescent="0.15">
      <c r="A57" s="179"/>
      <c r="B57" s="29" t="s">
        <v>60</v>
      </c>
      <c r="C57" s="101" t="s">
        <v>131</v>
      </c>
      <c r="D57" s="44" t="s">
        <v>35</v>
      </c>
      <c r="E57" s="47" t="s">
        <v>215</v>
      </c>
    </row>
    <row r="58" spans="1:5" s="111" customFormat="1" ht="21" customHeight="1" thickBot="1" x14ac:dyDescent="0.2">
      <c r="A58" s="180"/>
      <c r="B58" s="30" t="s">
        <v>61</v>
      </c>
      <c r="C58" s="102" t="s">
        <v>132</v>
      </c>
      <c r="D58" s="48" t="s">
        <v>62</v>
      </c>
      <c r="E58" s="49" t="s">
        <v>216</v>
      </c>
    </row>
    <row r="59" spans="1:5" ht="14.25" thickTop="1" x14ac:dyDescent="0.15"/>
  </sheetData>
  <mergeCells count="17">
    <mergeCell ref="A24:A30"/>
    <mergeCell ref="C24:E24"/>
    <mergeCell ref="A52:A58"/>
    <mergeCell ref="C52:E52"/>
    <mergeCell ref="A31:A37"/>
    <mergeCell ref="C31:E31"/>
    <mergeCell ref="A38:A44"/>
    <mergeCell ref="C38:E38"/>
    <mergeCell ref="A45:A51"/>
    <mergeCell ref="C45:E45"/>
    <mergeCell ref="A1:E1"/>
    <mergeCell ref="A3:A9"/>
    <mergeCell ref="C3:E3"/>
    <mergeCell ref="A17:A23"/>
    <mergeCell ref="C17:E17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B36" sqref="B36:F36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72" t="s">
        <v>22</v>
      </c>
      <c r="B1" s="172"/>
      <c r="C1" s="172"/>
      <c r="D1" s="172"/>
      <c r="E1" s="172"/>
      <c r="F1" s="172"/>
    </row>
    <row r="2" spans="1:6" ht="26.25" thickBot="1" x14ac:dyDescent="0.2">
      <c r="A2" s="65" t="s">
        <v>102</v>
      </c>
      <c r="B2" s="16"/>
      <c r="C2" s="17"/>
      <c r="D2" s="17"/>
      <c r="E2" s="1"/>
      <c r="F2" s="24" t="s">
        <v>51</v>
      </c>
    </row>
    <row r="3" spans="1:6" ht="25.5" customHeight="1" thickTop="1" x14ac:dyDescent="0.15">
      <c r="A3" s="22" t="s">
        <v>31</v>
      </c>
      <c r="B3" s="196" t="s">
        <v>180</v>
      </c>
      <c r="C3" s="196"/>
      <c r="D3" s="196"/>
      <c r="E3" s="196"/>
      <c r="F3" s="197"/>
    </row>
    <row r="4" spans="1:6" ht="25.5" customHeight="1" x14ac:dyDescent="0.15">
      <c r="A4" s="188" t="s">
        <v>39</v>
      </c>
      <c r="B4" s="190" t="s">
        <v>32</v>
      </c>
      <c r="C4" s="190" t="s">
        <v>94</v>
      </c>
      <c r="D4" s="142" t="s">
        <v>40</v>
      </c>
      <c r="E4" s="142" t="s">
        <v>33</v>
      </c>
      <c r="F4" s="143" t="s">
        <v>140</v>
      </c>
    </row>
    <row r="5" spans="1:6" ht="25.5" customHeight="1" x14ac:dyDescent="0.15">
      <c r="A5" s="188"/>
      <c r="B5" s="190"/>
      <c r="C5" s="190"/>
      <c r="D5" s="142" t="s">
        <v>41</v>
      </c>
      <c r="E5" s="142" t="s">
        <v>34</v>
      </c>
      <c r="F5" s="143" t="s">
        <v>42</v>
      </c>
    </row>
    <row r="6" spans="1:6" ht="39" customHeight="1" x14ac:dyDescent="0.15">
      <c r="A6" s="188"/>
      <c r="B6" s="46" t="s">
        <v>152</v>
      </c>
      <c r="C6" s="144" t="s">
        <v>153</v>
      </c>
      <c r="D6" s="103">
        <v>550000</v>
      </c>
      <c r="E6" s="103">
        <v>522500</v>
      </c>
      <c r="F6" s="108">
        <f>E6/D6</f>
        <v>0.95</v>
      </c>
    </row>
    <row r="7" spans="1:6" ht="25.5" customHeight="1" x14ac:dyDescent="0.15">
      <c r="A7" s="188" t="s">
        <v>35</v>
      </c>
      <c r="B7" s="140" t="s">
        <v>36</v>
      </c>
      <c r="C7" s="106" t="s">
        <v>45</v>
      </c>
      <c r="D7" s="190" t="s">
        <v>37</v>
      </c>
      <c r="E7" s="190"/>
      <c r="F7" s="191"/>
    </row>
    <row r="8" spans="1:6" ht="25.5" customHeight="1" x14ac:dyDescent="0.15">
      <c r="A8" s="189"/>
      <c r="B8" s="146" t="s">
        <v>145</v>
      </c>
      <c r="C8" s="145" t="s">
        <v>182</v>
      </c>
      <c r="D8" s="192" t="s">
        <v>181</v>
      </c>
      <c r="E8" s="193"/>
      <c r="F8" s="194"/>
    </row>
    <row r="9" spans="1:6" ht="25.5" customHeight="1" x14ac:dyDescent="0.15">
      <c r="A9" s="105" t="s">
        <v>44</v>
      </c>
      <c r="B9" s="195" t="s">
        <v>66</v>
      </c>
      <c r="C9" s="184"/>
      <c r="D9" s="184"/>
      <c r="E9" s="184"/>
      <c r="F9" s="185"/>
    </row>
    <row r="10" spans="1:6" ht="25.5" customHeight="1" x14ac:dyDescent="0.15">
      <c r="A10" s="105" t="s">
        <v>43</v>
      </c>
      <c r="B10" s="184" t="s">
        <v>119</v>
      </c>
      <c r="C10" s="184"/>
      <c r="D10" s="184"/>
      <c r="E10" s="184"/>
      <c r="F10" s="185"/>
    </row>
    <row r="11" spans="1:6" ht="25.5" customHeight="1" thickBot="1" x14ac:dyDescent="0.2">
      <c r="A11" s="23" t="s">
        <v>38</v>
      </c>
      <c r="B11" s="186"/>
      <c r="C11" s="186"/>
      <c r="D11" s="186"/>
      <c r="E11" s="186"/>
      <c r="F11" s="187"/>
    </row>
    <row r="12" spans="1:6" ht="25.5" customHeight="1" thickTop="1" x14ac:dyDescent="0.15">
      <c r="A12" s="22" t="s">
        <v>31</v>
      </c>
      <c r="B12" s="198" t="s">
        <v>183</v>
      </c>
      <c r="C12" s="199"/>
      <c r="D12" s="199"/>
      <c r="E12" s="199"/>
      <c r="F12" s="200"/>
    </row>
    <row r="13" spans="1:6" ht="25.5" customHeight="1" x14ac:dyDescent="0.15">
      <c r="A13" s="188" t="s">
        <v>39</v>
      </c>
      <c r="B13" s="201" t="s">
        <v>32</v>
      </c>
      <c r="C13" s="201" t="s">
        <v>94</v>
      </c>
      <c r="D13" s="136" t="s">
        <v>40</v>
      </c>
      <c r="E13" s="136" t="s">
        <v>33</v>
      </c>
      <c r="F13" s="137" t="s">
        <v>140</v>
      </c>
    </row>
    <row r="14" spans="1:6" ht="25.5" customHeight="1" x14ac:dyDescent="0.15">
      <c r="A14" s="188"/>
      <c r="B14" s="202"/>
      <c r="C14" s="203"/>
      <c r="D14" s="136" t="s">
        <v>41</v>
      </c>
      <c r="E14" s="136" t="s">
        <v>34</v>
      </c>
      <c r="F14" s="137" t="s">
        <v>42</v>
      </c>
    </row>
    <row r="15" spans="1:6" ht="39" customHeight="1" x14ac:dyDescent="0.15">
      <c r="A15" s="188"/>
      <c r="B15" s="147" t="s">
        <v>156</v>
      </c>
      <c r="C15" s="148" t="s">
        <v>157</v>
      </c>
      <c r="D15" s="109">
        <v>5000000</v>
      </c>
      <c r="E15" s="107">
        <v>4750000</v>
      </c>
      <c r="F15" s="108">
        <f>E15/D15</f>
        <v>0.95</v>
      </c>
    </row>
    <row r="16" spans="1:6" ht="25.5" customHeight="1" x14ac:dyDescent="0.15">
      <c r="A16" s="188" t="s">
        <v>35</v>
      </c>
      <c r="B16" s="136" t="s">
        <v>36</v>
      </c>
      <c r="C16" s="141" t="s">
        <v>45</v>
      </c>
      <c r="D16" s="204" t="s">
        <v>37</v>
      </c>
      <c r="E16" s="205"/>
      <c r="F16" s="206"/>
    </row>
    <row r="17" spans="1:6" ht="25.5" customHeight="1" x14ac:dyDescent="0.15">
      <c r="A17" s="188"/>
      <c r="B17" s="19" t="s">
        <v>185</v>
      </c>
      <c r="C17" s="19" t="s">
        <v>186</v>
      </c>
      <c r="D17" s="192" t="s">
        <v>188</v>
      </c>
      <c r="E17" s="193"/>
      <c r="F17" s="194"/>
    </row>
    <row r="18" spans="1:6" ht="25.5" customHeight="1" x14ac:dyDescent="0.15">
      <c r="A18" s="105" t="s">
        <v>44</v>
      </c>
      <c r="B18" s="207" t="s">
        <v>66</v>
      </c>
      <c r="C18" s="208"/>
      <c r="D18" s="208"/>
      <c r="E18" s="208"/>
      <c r="F18" s="209"/>
    </row>
    <row r="19" spans="1:6" ht="25.5" customHeight="1" x14ac:dyDescent="0.15">
      <c r="A19" s="105" t="s">
        <v>43</v>
      </c>
      <c r="B19" s="207" t="s">
        <v>119</v>
      </c>
      <c r="C19" s="208"/>
      <c r="D19" s="208"/>
      <c r="E19" s="208"/>
      <c r="F19" s="209"/>
    </row>
    <row r="20" spans="1:6" ht="25.5" customHeight="1" thickBot="1" x14ac:dyDescent="0.2">
      <c r="A20" s="23" t="s">
        <v>38</v>
      </c>
      <c r="B20" s="210"/>
      <c r="C20" s="211"/>
      <c r="D20" s="211"/>
      <c r="E20" s="211"/>
      <c r="F20" s="212"/>
    </row>
    <row r="21" spans="1:6" s="111" customFormat="1" ht="25.5" customHeight="1" thickTop="1" x14ac:dyDescent="0.15">
      <c r="A21" s="22" t="s">
        <v>31</v>
      </c>
      <c r="B21" s="198" t="s">
        <v>189</v>
      </c>
      <c r="C21" s="199"/>
      <c r="D21" s="199"/>
      <c r="E21" s="199"/>
      <c r="F21" s="200"/>
    </row>
    <row r="22" spans="1:6" s="111" customFormat="1" ht="25.5" customHeight="1" x14ac:dyDescent="0.15">
      <c r="A22" s="213" t="s">
        <v>39</v>
      </c>
      <c r="B22" s="201" t="s">
        <v>32</v>
      </c>
      <c r="C22" s="201" t="s">
        <v>94</v>
      </c>
      <c r="D22" s="136" t="s">
        <v>40</v>
      </c>
      <c r="E22" s="136" t="s">
        <v>33</v>
      </c>
      <c r="F22" s="137" t="s">
        <v>140</v>
      </c>
    </row>
    <row r="23" spans="1:6" s="111" customFormat="1" ht="25.5" customHeight="1" x14ac:dyDescent="0.15">
      <c r="A23" s="214"/>
      <c r="B23" s="202"/>
      <c r="C23" s="202"/>
      <c r="D23" s="136" t="s">
        <v>41</v>
      </c>
      <c r="E23" s="136" t="s">
        <v>34</v>
      </c>
      <c r="F23" s="137" t="s">
        <v>42</v>
      </c>
    </row>
    <row r="24" spans="1:6" s="111" customFormat="1" ht="39" customHeight="1" x14ac:dyDescent="0.15">
      <c r="A24" s="215"/>
      <c r="B24" s="46" t="s">
        <v>191</v>
      </c>
      <c r="C24" s="110" t="s">
        <v>159</v>
      </c>
      <c r="D24" s="103">
        <v>2546750</v>
      </c>
      <c r="E24" s="107">
        <v>2413400</v>
      </c>
      <c r="F24" s="108">
        <f>E24/D24</f>
        <v>0.9476391479336409</v>
      </c>
    </row>
    <row r="25" spans="1:6" s="111" customFormat="1" ht="25.5" customHeight="1" x14ac:dyDescent="0.15">
      <c r="A25" s="213" t="s">
        <v>35</v>
      </c>
      <c r="B25" s="136" t="s">
        <v>36</v>
      </c>
      <c r="C25" s="136" t="s">
        <v>45</v>
      </c>
      <c r="D25" s="204" t="s">
        <v>37</v>
      </c>
      <c r="E25" s="205"/>
      <c r="F25" s="206"/>
    </row>
    <row r="26" spans="1:6" s="111" customFormat="1" ht="25.5" customHeight="1" x14ac:dyDescent="0.15">
      <c r="A26" s="215"/>
      <c r="B26" s="19" t="s">
        <v>147</v>
      </c>
      <c r="C26" s="19" t="s">
        <v>192</v>
      </c>
      <c r="D26" s="192" t="s">
        <v>194</v>
      </c>
      <c r="E26" s="193"/>
      <c r="F26" s="194"/>
    </row>
    <row r="27" spans="1:6" s="111" customFormat="1" ht="25.5" customHeight="1" x14ac:dyDescent="0.15">
      <c r="A27" s="135" t="s">
        <v>44</v>
      </c>
      <c r="B27" s="207" t="s">
        <v>66</v>
      </c>
      <c r="C27" s="208"/>
      <c r="D27" s="208"/>
      <c r="E27" s="208"/>
      <c r="F27" s="209"/>
    </row>
    <row r="28" spans="1:6" s="111" customFormat="1" ht="25.5" customHeight="1" x14ac:dyDescent="0.15">
      <c r="A28" s="135" t="s">
        <v>43</v>
      </c>
      <c r="B28" s="207" t="s">
        <v>119</v>
      </c>
      <c r="C28" s="208"/>
      <c r="D28" s="208"/>
      <c r="E28" s="208"/>
      <c r="F28" s="209"/>
    </row>
    <row r="29" spans="1:6" s="111" customFormat="1" ht="25.5" customHeight="1" thickBot="1" x14ac:dyDescent="0.2">
      <c r="A29" s="23" t="s">
        <v>38</v>
      </c>
      <c r="B29" s="210"/>
      <c r="C29" s="211"/>
      <c r="D29" s="211"/>
      <c r="E29" s="211"/>
      <c r="F29" s="212"/>
    </row>
    <row r="30" spans="1:6" s="111" customFormat="1" ht="25.5" customHeight="1" thickTop="1" x14ac:dyDescent="0.15">
      <c r="A30" s="22" t="s">
        <v>31</v>
      </c>
      <c r="B30" s="198" t="s">
        <v>265</v>
      </c>
      <c r="C30" s="199"/>
      <c r="D30" s="199"/>
      <c r="E30" s="199"/>
      <c r="F30" s="200"/>
    </row>
    <row r="31" spans="1:6" s="111" customFormat="1" ht="25.5" customHeight="1" x14ac:dyDescent="0.15">
      <c r="A31" s="213" t="s">
        <v>39</v>
      </c>
      <c r="B31" s="201" t="s">
        <v>32</v>
      </c>
      <c r="C31" s="201" t="s">
        <v>94</v>
      </c>
      <c r="D31" s="157" t="s">
        <v>40</v>
      </c>
      <c r="E31" s="157" t="s">
        <v>33</v>
      </c>
      <c r="F31" s="158" t="s">
        <v>140</v>
      </c>
    </row>
    <row r="32" spans="1:6" s="111" customFormat="1" ht="25.5" customHeight="1" x14ac:dyDescent="0.15">
      <c r="A32" s="214"/>
      <c r="B32" s="202"/>
      <c r="C32" s="202"/>
      <c r="D32" s="157" t="s">
        <v>41</v>
      </c>
      <c r="E32" s="157" t="s">
        <v>34</v>
      </c>
      <c r="F32" s="158" t="s">
        <v>42</v>
      </c>
    </row>
    <row r="33" spans="1:6" s="111" customFormat="1" ht="39" customHeight="1" x14ac:dyDescent="0.15">
      <c r="A33" s="215"/>
      <c r="B33" s="46" t="s">
        <v>191</v>
      </c>
      <c r="C33" s="50" t="s">
        <v>266</v>
      </c>
      <c r="D33" s="103">
        <v>2250000</v>
      </c>
      <c r="E33" s="104">
        <v>2025000</v>
      </c>
      <c r="F33" s="108">
        <f>E33/D33</f>
        <v>0.9</v>
      </c>
    </row>
    <row r="34" spans="1:6" s="111" customFormat="1" ht="25.5" customHeight="1" x14ac:dyDescent="0.15">
      <c r="A34" s="213" t="s">
        <v>35</v>
      </c>
      <c r="B34" s="157" t="s">
        <v>36</v>
      </c>
      <c r="C34" s="157" t="s">
        <v>45</v>
      </c>
      <c r="D34" s="204" t="s">
        <v>37</v>
      </c>
      <c r="E34" s="205"/>
      <c r="F34" s="206"/>
    </row>
    <row r="35" spans="1:6" s="111" customFormat="1" ht="25.5" customHeight="1" x14ac:dyDescent="0.15">
      <c r="A35" s="215"/>
      <c r="B35" s="19" t="s">
        <v>270</v>
      </c>
      <c r="C35" s="19" t="s">
        <v>271</v>
      </c>
      <c r="D35" s="192" t="s">
        <v>273</v>
      </c>
      <c r="E35" s="193"/>
      <c r="F35" s="194"/>
    </row>
    <row r="36" spans="1:6" s="111" customFormat="1" ht="25.5" customHeight="1" x14ac:dyDescent="0.15">
      <c r="A36" s="156" t="s">
        <v>44</v>
      </c>
      <c r="B36" s="207" t="s">
        <v>66</v>
      </c>
      <c r="C36" s="208"/>
      <c r="D36" s="208"/>
      <c r="E36" s="208"/>
      <c r="F36" s="209"/>
    </row>
    <row r="37" spans="1:6" s="111" customFormat="1" ht="25.5" customHeight="1" x14ac:dyDescent="0.15">
      <c r="A37" s="156" t="s">
        <v>43</v>
      </c>
      <c r="B37" s="207" t="s">
        <v>119</v>
      </c>
      <c r="C37" s="208"/>
      <c r="D37" s="208"/>
      <c r="E37" s="208"/>
      <c r="F37" s="209"/>
    </row>
    <row r="38" spans="1:6" s="111" customFormat="1" ht="25.5" customHeight="1" thickBot="1" x14ac:dyDescent="0.2">
      <c r="A38" s="23" t="s">
        <v>38</v>
      </c>
      <c r="B38" s="210"/>
      <c r="C38" s="211"/>
      <c r="D38" s="211"/>
      <c r="E38" s="211"/>
      <c r="F38" s="212"/>
    </row>
    <row r="39" spans="1:6" s="111" customFormat="1" ht="25.5" customHeight="1" thickTop="1" x14ac:dyDescent="0.15">
      <c r="A39" s="22" t="s">
        <v>31</v>
      </c>
      <c r="B39" s="198" t="s">
        <v>195</v>
      </c>
      <c r="C39" s="199"/>
      <c r="D39" s="199"/>
      <c r="E39" s="199"/>
      <c r="F39" s="200"/>
    </row>
    <row r="40" spans="1:6" s="111" customFormat="1" ht="25.5" customHeight="1" x14ac:dyDescent="0.15">
      <c r="A40" s="213" t="s">
        <v>39</v>
      </c>
      <c r="B40" s="201" t="s">
        <v>32</v>
      </c>
      <c r="C40" s="201" t="s">
        <v>94</v>
      </c>
      <c r="D40" s="136" t="s">
        <v>40</v>
      </c>
      <c r="E40" s="136" t="s">
        <v>33</v>
      </c>
      <c r="F40" s="137" t="s">
        <v>140</v>
      </c>
    </row>
    <row r="41" spans="1:6" s="111" customFormat="1" ht="25.5" customHeight="1" x14ac:dyDescent="0.15">
      <c r="A41" s="214"/>
      <c r="B41" s="202"/>
      <c r="C41" s="202"/>
      <c r="D41" s="136" t="s">
        <v>41</v>
      </c>
      <c r="E41" s="136" t="s">
        <v>34</v>
      </c>
      <c r="F41" s="137" t="s">
        <v>42</v>
      </c>
    </row>
    <row r="42" spans="1:6" s="111" customFormat="1" ht="39" customHeight="1" x14ac:dyDescent="0.15">
      <c r="A42" s="215"/>
      <c r="B42" s="46" t="s">
        <v>197</v>
      </c>
      <c r="C42" s="110" t="s">
        <v>199</v>
      </c>
      <c r="D42" s="109">
        <v>907500</v>
      </c>
      <c r="E42" s="107">
        <v>880000</v>
      </c>
      <c r="F42" s="108">
        <f>E42/D42</f>
        <v>0.96969696969696972</v>
      </c>
    </row>
    <row r="43" spans="1:6" s="111" customFormat="1" ht="25.5" customHeight="1" x14ac:dyDescent="0.15">
      <c r="A43" s="213" t="s">
        <v>35</v>
      </c>
      <c r="B43" s="136" t="s">
        <v>36</v>
      </c>
      <c r="C43" s="136" t="s">
        <v>45</v>
      </c>
      <c r="D43" s="204" t="s">
        <v>37</v>
      </c>
      <c r="E43" s="205"/>
      <c r="F43" s="206"/>
    </row>
    <row r="44" spans="1:6" s="111" customFormat="1" ht="25.5" customHeight="1" x14ac:dyDescent="0.15">
      <c r="A44" s="215"/>
      <c r="B44" s="19" t="s">
        <v>164</v>
      </c>
      <c r="C44" s="19" t="s">
        <v>200</v>
      </c>
      <c r="D44" s="192" t="s">
        <v>202</v>
      </c>
      <c r="E44" s="193"/>
      <c r="F44" s="194"/>
    </row>
    <row r="45" spans="1:6" s="111" customFormat="1" ht="25.5" customHeight="1" x14ac:dyDescent="0.15">
      <c r="A45" s="135" t="s">
        <v>44</v>
      </c>
      <c r="B45" s="207" t="s">
        <v>66</v>
      </c>
      <c r="C45" s="208"/>
      <c r="D45" s="208"/>
      <c r="E45" s="208"/>
      <c r="F45" s="209"/>
    </row>
    <row r="46" spans="1:6" s="111" customFormat="1" ht="25.5" customHeight="1" x14ac:dyDescent="0.15">
      <c r="A46" s="135" t="s">
        <v>43</v>
      </c>
      <c r="B46" s="207" t="s">
        <v>104</v>
      </c>
      <c r="C46" s="208"/>
      <c r="D46" s="208"/>
      <c r="E46" s="208"/>
      <c r="F46" s="209"/>
    </row>
    <row r="47" spans="1:6" s="111" customFormat="1" ht="25.5" customHeight="1" thickBot="1" x14ac:dyDescent="0.2">
      <c r="A47" s="23" t="s">
        <v>38</v>
      </c>
      <c r="B47" s="210"/>
      <c r="C47" s="211"/>
      <c r="D47" s="211"/>
      <c r="E47" s="211"/>
      <c r="F47" s="212"/>
    </row>
    <row r="48" spans="1:6" s="111" customFormat="1" ht="25.5" customHeight="1" thickTop="1" x14ac:dyDescent="0.15">
      <c r="A48" s="22" t="s">
        <v>31</v>
      </c>
      <c r="B48" s="198" t="s">
        <v>203</v>
      </c>
      <c r="C48" s="199"/>
      <c r="D48" s="199"/>
      <c r="E48" s="199"/>
      <c r="F48" s="200"/>
    </row>
    <row r="49" spans="1:6" s="111" customFormat="1" ht="25.5" customHeight="1" x14ac:dyDescent="0.15">
      <c r="A49" s="213" t="s">
        <v>39</v>
      </c>
      <c r="B49" s="201" t="s">
        <v>32</v>
      </c>
      <c r="C49" s="201" t="s">
        <v>94</v>
      </c>
      <c r="D49" s="136" t="s">
        <v>40</v>
      </c>
      <c r="E49" s="136" t="s">
        <v>33</v>
      </c>
      <c r="F49" s="137" t="s">
        <v>140</v>
      </c>
    </row>
    <row r="50" spans="1:6" s="111" customFormat="1" ht="25.5" customHeight="1" x14ac:dyDescent="0.15">
      <c r="A50" s="214"/>
      <c r="B50" s="202"/>
      <c r="C50" s="202"/>
      <c r="D50" s="136" t="s">
        <v>41</v>
      </c>
      <c r="E50" s="136" t="s">
        <v>34</v>
      </c>
      <c r="F50" s="137" t="s">
        <v>42</v>
      </c>
    </row>
    <row r="51" spans="1:6" s="111" customFormat="1" ht="39" customHeight="1" x14ac:dyDescent="0.15">
      <c r="A51" s="215"/>
      <c r="B51" s="46" t="s">
        <v>167</v>
      </c>
      <c r="C51" s="110" t="s">
        <v>168</v>
      </c>
      <c r="D51" s="103">
        <v>1633500</v>
      </c>
      <c r="E51" s="103">
        <v>1633500</v>
      </c>
      <c r="F51" s="108">
        <f>E51/D51</f>
        <v>1</v>
      </c>
    </row>
    <row r="52" spans="1:6" s="111" customFormat="1" ht="25.5" customHeight="1" x14ac:dyDescent="0.15">
      <c r="A52" s="213" t="s">
        <v>35</v>
      </c>
      <c r="B52" s="136" t="s">
        <v>36</v>
      </c>
      <c r="C52" s="136" t="s">
        <v>45</v>
      </c>
      <c r="D52" s="204" t="s">
        <v>37</v>
      </c>
      <c r="E52" s="205"/>
      <c r="F52" s="206"/>
    </row>
    <row r="53" spans="1:6" s="111" customFormat="1" ht="25.5" customHeight="1" x14ac:dyDescent="0.15">
      <c r="A53" s="215"/>
      <c r="B53" s="19" t="s">
        <v>170</v>
      </c>
      <c r="C53" s="19" t="s">
        <v>207</v>
      </c>
      <c r="D53" s="192" t="s">
        <v>209</v>
      </c>
      <c r="E53" s="193"/>
      <c r="F53" s="194"/>
    </row>
    <row r="54" spans="1:6" s="111" customFormat="1" ht="25.5" customHeight="1" x14ac:dyDescent="0.15">
      <c r="A54" s="135" t="s">
        <v>44</v>
      </c>
      <c r="B54" s="207" t="s">
        <v>66</v>
      </c>
      <c r="C54" s="208"/>
      <c r="D54" s="208"/>
      <c r="E54" s="208"/>
      <c r="F54" s="209"/>
    </row>
    <row r="55" spans="1:6" s="111" customFormat="1" ht="25.5" customHeight="1" x14ac:dyDescent="0.15">
      <c r="A55" s="135" t="s">
        <v>43</v>
      </c>
      <c r="B55" s="207" t="s">
        <v>104</v>
      </c>
      <c r="C55" s="208"/>
      <c r="D55" s="208"/>
      <c r="E55" s="208"/>
      <c r="F55" s="209"/>
    </row>
    <row r="56" spans="1:6" s="111" customFormat="1" ht="25.5" customHeight="1" thickBot="1" x14ac:dyDescent="0.2">
      <c r="A56" s="23" t="s">
        <v>38</v>
      </c>
      <c r="B56" s="210"/>
      <c r="C56" s="211"/>
      <c r="D56" s="211"/>
      <c r="E56" s="211"/>
      <c r="F56" s="212"/>
    </row>
    <row r="57" spans="1:6" s="111" customFormat="1" ht="25.5" customHeight="1" thickTop="1" x14ac:dyDescent="0.15">
      <c r="A57" s="22" t="s">
        <v>31</v>
      </c>
      <c r="B57" s="198" t="s">
        <v>210</v>
      </c>
      <c r="C57" s="199"/>
      <c r="D57" s="199"/>
      <c r="E57" s="199"/>
      <c r="F57" s="200"/>
    </row>
    <row r="58" spans="1:6" s="111" customFormat="1" ht="25.5" customHeight="1" x14ac:dyDescent="0.15">
      <c r="A58" s="213" t="s">
        <v>39</v>
      </c>
      <c r="B58" s="201" t="s">
        <v>32</v>
      </c>
      <c r="C58" s="201" t="s">
        <v>94</v>
      </c>
      <c r="D58" s="136" t="s">
        <v>40</v>
      </c>
      <c r="E58" s="136" t="s">
        <v>33</v>
      </c>
      <c r="F58" s="137" t="s">
        <v>140</v>
      </c>
    </row>
    <row r="59" spans="1:6" s="111" customFormat="1" ht="25.5" customHeight="1" x14ac:dyDescent="0.15">
      <c r="A59" s="214"/>
      <c r="B59" s="202"/>
      <c r="C59" s="202"/>
      <c r="D59" s="136" t="s">
        <v>41</v>
      </c>
      <c r="E59" s="136" t="s">
        <v>34</v>
      </c>
      <c r="F59" s="137" t="s">
        <v>42</v>
      </c>
    </row>
    <row r="60" spans="1:6" s="111" customFormat="1" ht="39" customHeight="1" x14ac:dyDescent="0.15">
      <c r="A60" s="215"/>
      <c r="B60" s="46" t="s">
        <v>173</v>
      </c>
      <c r="C60" s="110"/>
      <c r="D60" s="109">
        <f>계약현황공개!C46</f>
        <v>4265580</v>
      </c>
      <c r="E60" s="107">
        <f>계약현황공개!E46</f>
        <v>4158000</v>
      </c>
      <c r="F60" s="108">
        <f>E60/D60</f>
        <v>0.97477951415751196</v>
      </c>
    </row>
    <row r="61" spans="1:6" s="111" customFormat="1" ht="25.5" customHeight="1" x14ac:dyDescent="0.15">
      <c r="A61" s="213" t="s">
        <v>35</v>
      </c>
      <c r="B61" s="136" t="s">
        <v>36</v>
      </c>
      <c r="C61" s="136" t="s">
        <v>45</v>
      </c>
      <c r="D61" s="204" t="s">
        <v>37</v>
      </c>
      <c r="E61" s="205"/>
      <c r="F61" s="206"/>
    </row>
    <row r="62" spans="1:6" s="111" customFormat="1" ht="25.5" customHeight="1" x14ac:dyDescent="0.15">
      <c r="A62" s="215"/>
      <c r="B62" s="19" t="s">
        <v>174</v>
      </c>
      <c r="C62" s="19" t="s">
        <v>212</v>
      </c>
      <c r="D62" s="192" t="s">
        <v>176</v>
      </c>
      <c r="E62" s="193"/>
      <c r="F62" s="194"/>
    </row>
    <row r="63" spans="1:6" s="111" customFormat="1" ht="25.5" customHeight="1" x14ac:dyDescent="0.15">
      <c r="A63" s="135" t="s">
        <v>44</v>
      </c>
      <c r="B63" s="207" t="s">
        <v>66</v>
      </c>
      <c r="C63" s="208"/>
      <c r="D63" s="208"/>
      <c r="E63" s="208"/>
      <c r="F63" s="209"/>
    </row>
    <row r="64" spans="1:6" s="111" customFormat="1" ht="25.5" customHeight="1" x14ac:dyDescent="0.15">
      <c r="A64" s="135" t="s">
        <v>43</v>
      </c>
      <c r="B64" s="207" t="s">
        <v>104</v>
      </c>
      <c r="C64" s="208"/>
      <c r="D64" s="208"/>
      <c r="E64" s="208"/>
      <c r="F64" s="209"/>
    </row>
    <row r="65" spans="1:6" s="111" customFormat="1" ht="25.5" customHeight="1" thickBot="1" x14ac:dyDescent="0.2">
      <c r="A65" s="23" t="s">
        <v>38</v>
      </c>
      <c r="B65" s="210"/>
      <c r="C65" s="211"/>
      <c r="D65" s="211"/>
      <c r="E65" s="211"/>
      <c r="F65" s="212"/>
    </row>
    <row r="66" spans="1:6" s="111" customFormat="1" ht="25.5" customHeight="1" thickTop="1" x14ac:dyDescent="0.15">
      <c r="A66" s="22" t="s">
        <v>31</v>
      </c>
      <c r="B66" s="198" t="s">
        <v>214</v>
      </c>
      <c r="C66" s="199"/>
      <c r="D66" s="199"/>
      <c r="E66" s="199"/>
      <c r="F66" s="200"/>
    </row>
    <row r="67" spans="1:6" s="111" customFormat="1" ht="25.5" customHeight="1" x14ac:dyDescent="0.15">
      <c r="A67" s="213" t="s">
        <v>39</v>
      </c>
      <c r="B67" s="201" t="s">
        <v>32</v>
      </c>
      <c r="C67" s="201" t="s">
        <v>94</v>
      </c>
      <c r="D67" s="136" t="s">
        <v>40</v>
      </c>
      <c r="E67" s="136" t="s">
        <v>33</v>
      </c>
      <c r="F67" s="137" t="s">
        <v>140</v>
      </c>
    </row>
    <row r="68" spans="1:6" s="111" customFormat="1" ht="25.5" customHeight="1" x14ac:dyDescent="0.15">
      <c r="A68" s="214"/>
      <c r="B68" s="202"/>
      <c r="C68" s="202"/>
      <c r="D68" s="136" t="s">
        <v>41</v>
      </c>
      <c r="E68" s="136" t="s">
        <v>34</v>
      </c>
      <c r="F68" s="137" t="s">
        <v>42</v>
      </c>
    </row>
    <row r="69" spans="1:6" s="111" customFormat="1" ht="39" customHeight="1" x14ac:dyDescent="0.15">
      <c r="A69" s="215"/>
      <c r="B69" s="46" t="s">
        <v>178</v>
      </c>
      <c r="C69" s="110"/>
      <c r="D69" s="103">
        <v>5100000</v>
      </c>
      <c r="E69" s="107">
        <v>5040000</v>
      </c>
      <c r="F69" s="108">
        <f>E69/D69</f>
        <v>0.9882352941176471</v>
      </c>
    </row>
    <row r="70" spans="1:6" s="111" customFormat="1" ht="25.5" customHeight="1" x14ac:dyDescent="0.15">
      <c r="A70" s="213" t="s">
        <v>35</v>
      </c>
      <c r="B70" s="136" t="s">
        <v>36</v>
      </c>
      <c r="C70" s="136" t="s">
        <v>45</v>
      </c>
      <c r="D70" s="204" t="s">
        <v>37</v>
      </c>
      <c r="E70" s="205"/>
      <c r="F70" s="206"/>
    </row>
    <row r="71" spans="1:6" s="111" customFormat="1" ht="25.5" customHeight="1" x14ac:dyDescent="0.15">
      <c r="A71" s="215"/>
      <c r="B71" s="19" t="s">
        <v>215</v>
      </c>
      <c r="C71" s="19"/>
      <c r="D71" s="192" t="s">
        <v>217</v>
      </c>
      <c r="E71" s="193"/>
      <c r="F71" s="194"/>
    </row>
    <row r="72" spans="1:6" s="111" customFormat="1" ht="25.5" customHeight="1" x14ac:dyDescent="0.15">
      <c r="A72" s="135" t="s">
        <v>44</v>
      </c>
      <c r="B72" s="207" t="s">
        <v>66</v>
      </c>
      <c r="C72" s="208"/>
      <c r="D72" s="208"/>
      <c r="E72" s="208"/>
      <c r="F72" s="209"/>
    </row>
    <row r="73" spans="1:6" s="111" customFormat="1" ht="25.5" customHeight="1" x14ac:dyDescent="0.15">
      <c r="A73" s="135" t="s">
        <v>43</v>
      </c>
      <c r="B73" s="207" t="s">
        <v>104</v>
      </c>
      <c r="C73" s="208"/>
      <c r="D73" s="208"/>
      <c r="E73" s="208"/>
      <c r="F73" s="209"/>
    </row>
    <row r="74" spans="1:6" s="111" customFormat="1" ht="25.5" customHeight="1" thickBot="1" x14ac:dyDescent="0.2">
      <c r="A74" s="23" t="s">
        <v>38</v>
      </c>
      <c r="B74" s="210"/>
      <c r="C74" s="211"/>
      <c r="D74" s="211"/>
      <c r="E74" s="211"/>
      <c r="F74" s="212"/>
    </row>
    <row r="75" spans="1:6" ht="14.25" thickTop="1" x14ac:dyDescent="0.15"/>
  </sheetData>
  <mergeCells count="81">
    <mergeCell ref="B36:F36"/>
    <mergeCell ref="B37:F37"/>
    <mergeCell ref="B38:F38"/>
    <mergeCell ref="B30:F30"/>
    <mergeCell ref="A31:A33"/>
    <mergeCell ref="B31:B32"/>
    <mergeCell ref="C31:C32"/>
    <mergeCell ref="A34:A35"/>
    <mergeCell ref="D34:F34"/>
    <mergeCell ref="D35:F35"/>
    <mergeCell ref="B74:F74"/>
    <mergeCell ref="A70:A71"/>
    <mergeCell ref="D70:F70"/>
    <mergeCell ref="D71:F71"/>
    <mergeCell ref="B72:F72"/>
    <mergeCell ref="B73:F73"/>
    <mergeCell ref="B65:F65"/>
    <mergeCell ref="B66:F66"/>
    <mergeCell ref="A67:A69"/>
    <mergeCell ref="B67:B68"/>
    <mergeCell ref="C67:C68"/>
    <mergeCell ref="A61:A62"/>
    <mergeCell ref="D61:F61"/>
    <mergeCell ref="D62:F62"/>
    <mergeCell ref="B63:F63"/>
    <mergeCell ref="B64:F64"/>
    <mergeCell ref="B56:F56"/>
    <mergeCell ref="B57:F57"/>
    <mergeCell ref="A58:A60"/>
    <mergeCell ref="B58:B59"/>
    <mergeCell ref="C58:C59"/>
    <mergeCell ref="A52:A53"/>
    <mergeCell ref="D52:F52"/>
    <mergeCell ref="D53:F53"/>
    <mergeCell ref="B54:F54"/>
    <mergeCell ref="B55:F55"/>
    <mergeCell ref="B45:F45"/>
    <mergeCell ref="B46:F46"/>
    <mergeCell ref="B47:F47"/>
    <mergeCell ref="B48:F48"/>
    <mergeCell ref="A49:A51"/>
    <mergeCell ref="B49:B50"/>
    <mergeCell ref="C49:C50"/>
    <mergeCell ref="B39:F39"/>
    <mergeCell ref="A40:A42"/>
    <mergeCell ref="B40:B41"/>
    <mergeCell ref="C40:C41"/>
    <mergeCell ref="A43:A44"/>
    <mergeCell ref="D43:F43"/>
    <mergeCell ref="D44:F44"/>
    <mergeCell ref="B29:F29"/>
    <mergeCell ref="A25:A26"/>
    <mergeCell ref="D25:F25"/>
    <mergeCell ref="D26:F26"/>
    <mergeCell ref="B27:F27"/>
    <mergeCell ref="B28:F28"/>
    <mergeCell ref="B18:F18"/>
    <mergeCell ref="B19:F19"/>
    <mergeCell ref="B20:F20"/>
    <mergeCell ref="B21:F21"/>
    <mergeCell ref="A22:A24"/>
    <mergeCell ref="B22:B23"/>
    <mergeCell ref="C22:C23"/>
    <mergeCell ref="B12:F12"/>
    <mergeCell ref="A13:A15"/>
    <mergeCell ref="B13:B14"/>
    <mergeCell ref="C13:C14"/>
    <mergeCell ref="A16:A17"/>
    <mergeCell ref="D16:F16"/>
    <mergeCell ref="D17:F17"/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2018-08-10T05:58:48Z</dcterms:modified>
</cp:coreProperties>
</file>