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ownloads\"/>
    </mc:Choice>
  </mc:AlternateContent>
  <bookViews>
    <workbookView xWindow="5550" yWindow="0" windowWidth="28800" windowHeight="1218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62913"/>
</workbook>
</file>

<file path=xl/calcChain.xml><?xml version="1.0" encoding="utf-8"?>
<calcChain xmlns="http://schemas.openxmlformats.org/spreadsheetml/2006/main">
  <c r="C8" i="9" l="1"/>
  <c r="D62" i="9"/>
  <c r="C62" i="9"/>
  <c r="B62" i="9"/>
  <c r="E60" i="9"/>
  <c r="D60" i="9"/>
  <c r="C60" i="9"/>
  <c r="B60" i="9"/>
  <c r="B57" i="9"/>
  <c r="D53" i="9"/>
  <c r="C53" i="9"/>
  <c r="B53" i="9"/>
  <c r="E51" i="9"/>
  <c r="D51" i="9"/>
  <c r="C51" i="9"/>
  <c r="B51" i="9"/>
  <c r="B48" i="9"/>
  <c r="D44" i="9"/>
  <c r="C44" i="9"/>
  <c r="B44" i="9"/>
  <c r="E42" i="9"/>
  <c r="D42" i="9"/>
  <c r="C42" i="9"/>
  <c r="B42" i="9"/>
  <c r="B39" i="9"/>
  <c r="D35" i="9"/>
  <c r="C35" i="9"/>
  <c r="B35" i="9"/>
  <c r="E33" i="9"/>
  <c r="D33" i="9"/>
  <c r="C33" i="9"/>
  <c r="B33" i="9"/>
  <c r="B30" i="9"/>
  <c r="C5" i="8"/>
  <c r="F60" i="9" l="1"/>
  <c r="F51" i="9"/>
  <c r="C47" i="8"/>
  <c r="C40" i="8"/>
  <c r="C33" i="8"/>
  <c r="C26" i="8"/>
  <c r="D26" i="9" l="1"/>
  <c r="C26" i="9"/>
  <c r="B26" i="9"/>
  <c r="E24" i="9"/>
  <c r="D24" i="9"/>
  <c r="C24" i="9"/>
  <c r="B24" i="9"/>
  <c r="B21" i="9"/>
  <c r="D17" i="9"/>
  <c r="C17" i="9"/>
  <c r="B17" i="9"/>
  <c r="E15" i="9"/>
  <c r="D15" i="9"/>
  <c r="C15" i="9"/>
  <c r="B15" i="9"/>
  <c r="B12" i="9"/>
  <c r="C19" i="8"/>
  <c r="D8" i="9"/>
  <c r="B8" i="9"/>
  <c r="E6" i="9"/>
  <c r="D6" i="9"/>
  <c r="C6" i="9"/>
  <c r="B6" i="9"/>
  <c r="B3" i="9"/>
  <c r="C12" i="8"/>
  <c r="H11" i="6"/>
  <c r="H10" i="6"/>
  <c r="H8" i="6"/>
  <c r="H9" i="6"/>
  <c r="H7" i="6"/>
  <c r="H6" i="6"/>
  <c r="H5" i="6"/>
  <c r="H20" i="6"/>
  <c r="H16" i="6"/>
  <c r="H4" i="6"/>
  <c r="H24" i="6"/>
  <c r="F24" i="6"/>
  <c r="F24" i="9" l="1"/>
  <c r="H18" i="6" l="1"/>
  <c r="H21" i="6"/>
  <c r="H15" i="6"/>
  <c r="H14" i="6"/>
  <c r="H13" i="6"/>
  <c r="H22" i="6"/>
  <c r="H17" i="6"/>
  <c r="H19" i="6"/>
  <c r="H12" i="6"/>
  <c r="F42" i="9" l="1"/>
  <c r="F33" i="9"/>
  <c r="F15" i="9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<sst xmlns="http://schemas.openxmlformats.org/spreadsheetml/2006/main" count="821" uniqueCount="312">
  <si>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</si>
  <si>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</si>
  <si>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</si>
  <si>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</si>
  <si>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</si>
  <si>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</si>
  <si>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</si>
  <si>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</si>
  <si>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</si>
  <si>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</si>
  <si>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</si>
  <si>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</si>
  <si>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</si>
  <si>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</si>
  <si>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</si>
  <si>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</si>
  <si>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</si>
  <si>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</si>
  <si>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</si>
  <si>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</si>
  <si>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</si>
  <si>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</si>
  <si>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</si>
  <si>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</si>
  <si>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</si>
  <si>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</si>
  <si>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</si>
  <si>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</si>
  <si>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</si>
  <si>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</si>
  <si>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</si>
  <si>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</si>
  <si>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</si>
  <si>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</si>
  <si>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</si>
  <si>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</si>
  <si>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</si>
  <si>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</si>
  <si>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</si>
  <si>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</si>
  <si>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</si>
  <si>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</si>
  <si>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</si>
  <si>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</si>
  <si>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</si>
  <si>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</si>
  <si>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</si>
  <si>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</si>
  <si>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</si>
  <si>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</si>
  <si>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</si>
  <si>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</si>
  <si>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</si>
  <si>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</si>
  <si>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</si>
  <si>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</si>
  <si>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</si>
  <si>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</si>
  <si>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</si>
  <si>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</si>
  <si>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</si>
  <si>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</si>
  <si>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</si>
  <si>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</si>
  <si>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</si>
  <si>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</si>
  <si>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</si>
  <si>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</si>
  <si>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</si>
  <si>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</si>
  <si>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</si>
  <si>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</si>
  <si>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</si>
  <si>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</si>
  <si>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</si>
  <si>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</si>
  <si>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</si>
  <si>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</si>
  <si>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</si>
  <si>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</si>
  <si>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</si>
  <si>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</si>
  <si>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</si>
  <si>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</si>
  <si>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</si>
  <si>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</si>
  <si>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</si>
  <si>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</si>
  <si>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</si>
  <si>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</si>
  <si>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</si>
  <si>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-해당사항없음-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</si>
  <si>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</si>
  <si>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</si>
  <si>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</si>
  <si>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</si>
  <si>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계약현황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</si>
  <si>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</si>
  <si>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</si>
  <si>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</si>
  <si>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본부</t>
    <phoneticPr fontId="5" type="noConversion"/>
  </si>
  <si>
    <t>주 소</t>
    <phoneticPr fontId="24" type="noConversion"/>
  </si>
  <si>
    <t>수의총액</t>
    <phoneticPr fontId="5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</si>
  <si>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</si>
  <si>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</si>
  <si>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</si>
  <si>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</si>
  <si>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</si>
  <si>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</si>
  <si>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</si>
  <si>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</si>
  <si>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</si>
  <si>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</si>
  <si>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</si>
  <si>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</si>
  <si>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</si>
  <si>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</si>
  <si>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</si>
  <si>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</si>
  <si>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</si>
  <si>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</si>
  <si>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</si>
  <si>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</si>
  <si>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</si>
  <si>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</si>
  <si>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</si>
  <si>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</si>
  <si>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</si>
  <si>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</si>
  <si>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</si>
  <si>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</si>
  <si>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</si>
  <si>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</si>
  <si>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</si>
  <si>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</si>
  <si>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</si>
  <si>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</t>
    <phoneticPr fontId="5" type="noConversion"/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</si>
  <si>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</si>
  <si>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</si>
  <si>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</si>
  <si>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</si>
  <si>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</si>
  <si>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재무정보실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</si>
  <si>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</si>
  <si>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</si>
  <si>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</si>
  <si>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</si>
  <si>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</si>
  <si>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</si>
  <si>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</si>
  <si>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</si>
  <si>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2024년 재무회계결산 감사 및 세무조정 용역</t>
    <phoneticPr fontId="5" type="noConversion"/>
  </si>
  <si>
    <t>태경회계법인</t>
  </si>
  <si>
    <t>계약기간</t>
    <phoneticPr fontId="24" type="noConversion"/>
  </si>
  <si>
    <t>물품</t>
    <phoneticPr fontId="24" type="noConversion"/>
  </si>
  <si>
    <t>2025년</t>
    <phoneticPr fontId="5" type="noConversion"/>
  </si>
  <si>
    <t>제303회 제1차 정례회 자료 제작</t>
    <phoneticPr fontId="5" type="noConversion"/>
  </si>
  <si>
    <t>수의총액</t>
    <phoneticPr fontId="5" type="noConversion"/>
  </si>
  <si>
    <t>4종, A4, 양면</t>
    <phoneticPr fontId="5" type="noConversion"/>
  </si>
  <si>
    <t>부</t>
    <phoneticPr fontId="5" type="noConversion"/>
  </si>
  <si>
    <t>김진영</t>
    <phoneticPr fontId="5" type="noConversion"/>
  </si>
  <si>
    <t>031-729-9037</t>
    <phoneticPr fontId="5" type="noConversion"/>
  </si>
  <si>
    <t>5월</t>
    <phoneticPr fontId="5" type="noConversion"/>
  </si>
  <si>
    <t>관리자 대상 리더십 코칭</t>
    <phoneticPr fontId="5" type="noConversion"/>
  </si>
  <si>
    <t>김충현</t>
    <phoneticPr fontId="5" type="noConversion"/>
  </si>
  <si>
    <t>임직원 단체보장보험 가입</t>
    <phoneticPr fontId="5" type="noConversion"/>
  </si>
  <si>
    <t>대학생대표네트워크 협력사업(전통성년의례) 프로그램 용역</t>
    <phoneticPr fontId="5" type="noConversion"/>
  </si>
  <si>
    <t>박명수</t>
    <phoneticPr fontId="5" type="noConversion"/>
  </si>
  <si>
    <t>대학생대표네트워크 협력사업(성년의날) 물품 대여</t>
    <phoneticPr fontId="5" type="noConversion"/>
  </si>
  <si>
    <t xml:space="preserve">사각지대 청년 자립 네트워크 안녕하세요 부모교육 </t>
    <phoneticPr fontId="5" type="noConversion"/>
  </si>
  <si>
    <t>손세원</t>
    <phoneticPr fontId="5" type="noConversion"/>
  </si>
  <si>
    <t>청년창업 아이디에이션4.0 해외활동 용역</t>
    <phoneticPr fontId="5" type="noConversion"/>
  </si>
  <si>
    <t>제한총액</t>
    <phoneticPr fontId="5" type="noConversion"/>
  </si>
  <si>
    <t>박나리</t>
    <phoneticPr fontId="5" type="noConversion"/>
  </si>
  <si>
    <t>청년창업 아이디에이션4.0 교육 용역</t>
    <phoneticPr fontId="5" type="noConversion"/>
  </si>
  <si>
    <t>청년창업 아이디에이션4.0 홍보물 제작 용역</t>
    <phoneticPr fontId="5" type="noConversion"/>
  </si>
  <si>
    <t>청년창업 아이디에이션4.0 영상 제작 용역</t>
    <phoneticPr fontId="5" type="noConversion"/>
  </si>
  <si>
    <t>성남청년 취업 역량강화 프로젝트 학습과정 운영비</t>
    <phoneticPr fontId="5" type="noConversion"/>
  </si>
  <si>
    <t>심진희</t>
    <phoneticPr fontId="5" type="noConversion"/>
  </si>
  <si>
    <t>성남청년 취업 역량강화 프로젝트 공간 대여</t>
    <phoneticPr fontId="5" type="noConversion"/>
  </si>
  <si>
    <t>031-729-9024</t>
    <phoneticPr fontId="5" type="noConversion"/>
  </si>
  <si>
    <t>조직재진단 및 개편방안 수립 자문용역</t>
    <phoneticPr fontId="5" type="noConversion"/>
  </si>
  <si>
    <t>경영본부 전략기획실</t>
    <phoneticPr fontId="5" type="noConversion"/>
  </si>
  <si>
    <t>한지현</t>
    <phoneticPr fontId="5" type="noConversion"/>
  </si>
  <si>
    <t>경영본부 인재개발실</t>
    <phoneticPr fontId="5" type="noConversion"/>
  </si>
  <si>
    <t>경영본부 청년사업실</t>
    <phoneticPr fontId="5" type="noConversion"/>
  </si>
  <si>
    <t>경영본부 청년사업실</t>
    <phoneticPr fontId="5" type="noConversion"/>
  </si>
  <si>
    <t>경영본부 청년사업실</t>
    <phoneticPr fontId="5" type="noConversion"/>
  </si>
  <si>
    <t>경영본부 청년사업실</t>
    <phoneticPr fontId="5" type="noConversion"/>
  </si>
  <si>
    <t>경영본부 청년사업실</t>
    <phoneticPr fontId="5" type="noConversion"/>
  </si>
  <si>
    <t xml:space="preserve"> </t>
    <phoneticPr fontId="5" type="noConversion"/>
  </si>
  <si>
    <t>031-729-9011</t>
    <phoneticPr fontId="5" type="noConversion"/>
  </si>
  <si>
    <t>031-729-9062</t>
    <phoneticPr fontId="5" type="noConversion"/>
  </si>
  <si>
    <t>031-729-9062</t>
    <phoneticPr fontId="5" type="noConversion"/>
  </si>
  <si>
    <t>031-729-9063</t>
    <phoneticPr fontId="5" type="noConversion"/>
  </si>
  <si>
    <t>031-729-9065</t>
    <phoneticPr fontId="5" type="noConversion"/>
  </si>
  <si>
    <t>031-729-9065</t>
    <phoneticPr fontId="5" type="noConversion"/>
  </si>
  <si>
    <t>031-729-9066</t>
    <phoneticPr fontId="5" type="noConversion"/>
  </si>
  <si>
    <t>031-729-9066</t>
    <phoneticPr fontId="5" type="noConversion"/>
  </si>
  <si>
    <t>031-729-9065</t>
    <phoneticPr fontId="5" type="noConversion"/>
  </si>
  <si>
    <t>경영본부 재무정보실</t>
    <phoneticPr fontId="5" type="noConversion"/>
  </si>
  <si>
    <t>-해당사항없음-</t>
    <phoneticPr fontId="5" type="noConversion"/>
  </si>
  <si>
    <t>-해당사항없음-</t>
    <phoneticPr fontId="5" type="noConversion"/>
  </si>
  <si>
    <t>사원증, 명찰, 명함 제작</t>
    <phoneticPr fontId="5" type="noConversion"/>
  </si>
  <si>
    <t>조아트</t>
    <phoneticPr fontId="5" type="noConversion"/>
  </si>
  <si>
    <t>2025.03.28.</t>
    <phoneticPr fontId="5" type="noConversion"/>
  </si>
  <si>
    <t>2025.03.24.</t>
    <phoneticPr fontId="5" type="noConversion"/>
  </si>
  <si>
    <t>2025.03.24.</t>
    <phoneticPr fontId="5" type="noConversion"/>
  </si>
  <si>
    <t>2025.04.28.</t>
    <phoneticPr fontId="5" type="noConversion"/>
  </si>
  <si>
    <t>(2025. 4. 30. 기준 / 단위 : 원)</t>
    <phoneticPr fontId="5" type="noConversion"/>
  </si>
  <si>
    <t>본부</t>
    <phoneticPr fontId="5" type="noConversion"/>
  </si>
  <si>
    <t>재단 홍보물 제작</t>
    <phoneticPr fontId="5" type="noConversion"/>
  </si>
  <si>
    <t>가나안근로복지관</t>
    <phoneticPr fontId="5" type="noConversion"/>
  </si>
  <si>
    <t>2025.04.03.</t>
    <phoneticPr fontId="5" type="noConversion"/>
  </si>
  <si>
    <t>2025.04.03.</t>
    <phoneticPr fontId="5" type="noConversion"/>
  </si>
  <si>
    <t>2025.04.30.</t>
    <phoneticPr fontId="5" type="noConversion"/>
  </si>
  <si>
    <t>2025.04.09.</t>
    <phoneticPr fontId="5" type="noConversion"/>
  </si>
  <si>
    <t>2025.04.10.</t>
    <phoneticPr fontId="5" type="noConversion"/>
  </si>
  <si>
    <t>본부</t>
    <phoneticPr fontId="5" type="noConversion"/>
  </si>
  <si>
    <t>서울지방조달청(㈜이스트시큐리티))</t>
    <phoneticPr fontId="5" type="noConversion"/>
  </si>
  <si>
    <t>2025.03.28.</t>
    <phoneticPr fontId="5" type="noConversion"/>
  </si>
  <si>
    <t>2025년 보안 소프트웨어 구입(보안통합관제)</t>
    <phoneticPr fontId="5" type="noConversion"/>
  </si>
  <si>
    <t>2025.04.28.</t>
    <phoneticPr fontId="5" type="noConversion"/>
  </si>
  <si>
    <t>2025년 보안 소프트웨어 구입(내PC지키미)</t>
    <phoneticPr fontId="5" type="noConversion"/>
  </si>
  <si>
    <t>2025년 보안 소프트웨어 구입(PC백신)</t>
    <phoneticPr fontId="5" type="noConversion"/>
  </si>
  <si>
    <t>서울지방조달청(㈜이스트소프트))</t>
    <phoneticPr fontId="5" type="noConversion"/>
  </si>
  <si>
    <t>2025.04.28.</t>
    <phoneticPr fontId="5" type="noConversion"/>
  </si>
  <si>
    <t>2025년 보안 소프트웨어 구입(서버백신)</t>
    <phoneticPr fontId="5" type="noConversion"/>
  </si>
  <si>
    <t>서울지방조달청(㈜비츠코리아))</t>
    <phoneticPr fontId="5" type="noConversion"/>
  </si>
  <si>
    <t>2025.03.28.</t>
    <phoneticPr fontId="5" type="noConversion"/>
  </si>
  <si>
    <t>2025.04.18.</t>
    <phoneticPr fontId="5" type="noConversion"/>
  </si>
  <si>
    <t>본부</t>
    <phoneticPr fontId="5" type="noConversion"/>
  </si>
  <si>
    <t>2025년 한컴오피스 소프트웨어 구입</t>
    <phoneticPr fontId="5" type="noConversion"/>
  </si>
  <si>
    <t>서울지방조달청(㈜블루포트))</t>
    <phoneticPr fontId="5" type="noConversion"/>
  </si>
  <si>
    <t>2025.03.28.</t>
    <phoneticPr fontId="5" type="noConversion"/>
  </si>
  <si>
    <t>2025.04.30.</t>
    <phoneticPr fontId="5" type="noConversion"/>
  </si>
  <si>
    <t>2025년 MS GAS 소프트웨어 구입</t>
    <phoneticPr fontId="5" type="noConversion"/>
  </si>
  <si>
    <t>서울지방조달청(주식회사 에쓰피케이)</t>
    <phoneticPr fontId="5" type="noConversion"/>
  </si>
  <si>
    <t>2025.04.07.</t>
    <phoneticPr fontId="5" type="noConversion"/>
  </si>
  <si>
    <t>2025.05.07.</t>
    <phoneticPr fontId="5" type="noConversion"/>
  </si>
  <si>
    <t>2025.04.26.</t>
    <phoneticPr fontId="5" type="noConversion"/>
  </si>
  <si>
    <t>2025.04.26.</t>
    <phoneticPr fontId="5" type="noConversion"/>
  </si>
  <si>
    <t>2025.04.21.</t>
    <phoneticPr fontId="5" type="noConversion"/>
  </si>
  <si>
    <t>성남청년 대학생 대표 네트워크 4월 기획활동 임차</t>
    <phoneticPr fontId="5" type="noConversion"/>
  </si>
  <si>
    <t>㈜선진항공</t>
    <phoneticPr fontId="5" type="noConversion"/>
  </si>
  <si>
    <t>2025.04.26.</t>
    <phoneticPr fontId="5" type="noConversion"/>
  </si>
  <si>
    <t>2025.04.28.</t>
    <phoneticPr fontId="5" type="noConversion"/>
  </si>
  <si>
    <t>2025.04.18.</t>
    <phoneticPr fontId="5" type="noConversion"/>
  </si>
  <si>
    <t>2025.04.18.</t>
    <phoneticPr fontId="5" type="noConversion"/>
  </si>
  <si>
    <t>조아트</t>
    <phoneticPr fontId="5" type="noConversion"/>
  </si>
  <si>
    <t>2025 인구교육 교구 및 활동지 제작</t>
    <phoneticPr fontId="5" type="noConversion"/>
  </si>
  <si>
    <t>2025.04.09.</t>
    <phoneticPr fontId="5" type="noConversion"/>
  </si>
  <si>
    <t>재단 홍보물 제작</t>
    <phoneticPr fontId="24" type="noConversion"/>
  </si>
  <si>
    <t>2025.04.03.</t>
    <phoneticPr fontId="24" type="noConversion"/>
  </si>
  <si>
    <t>2025.04.03. ~ 2025.04.30.</t>
    <phoneticPr fontId="24" type="noConversion"/>
  </si>
  <si>
    <t>2025.04.30.</t>
    <phoneticPr fontId="24" type="noConversion"/>
  </si>
  <si>
    <t>가나안근로복지관</t>
    <phoneticPr fontId="24" type="noConversion"/>
  </si>
  <si>
    <t>경기도 성남시 분당구 야탑로 225</t>
    <phoneticPr fontId="24" type="noConversion"/>
  </si>
  <si>
    <t>2025년 성남시 청소년-청년 실태조사(양적조사)</t>
    <phoneticPr fontId="24" type="noConversion"/>
  </si>
  <si>
    <t>2025.04.04.</t>
    <phoneticPr fontId="24" type="noConversion"/>
  </si>
  <si>
    <t>2025.04.10. ~ 2025.06.30.</t>
    <phoneticPr fontId="24" type="noConversion"/>
  </si>
  <si>
    <t>2025.06.30.</t>
    <phoneticPr fontId="24" type="noConversion"/>
  </si>
  <si>
    <t>㈜한국갤럽조사연구소</t>
    <phoneticPr fontId="24" type="noConversion"/>
  </si>
  <si>
    <t>용역</t>
    <phoneticPr fontId="24" type="noConversion"/>
  </si>
  <si>
    <t>수의(전자)</t>
    <phoneticPr fontId="24" type="noConversion"/>
  </si>
  <si>
    <t>서울특별시 종로구 사직로 70</t>
    <phoneticPr fontId="24" type="noConversion"/>
  </si>
  <si>
    <t>박재형</t>
    <phoneticPr fontId="24" type="noConversion"/>
  </si>
  <si>
    <t>윤충진</t>
    <phoneticPr fontId="24" type="noConversion"/>
  </si>
  <si>
    <t>2025 인구교육 교구 및 활동지 제작</t>
    <phoneticPr fontId="24" type="noConversion"/>
  </si>
  <si>
    <t>2025.04.07.</t>
    <phoneticPr fontId="24" type="noConversion"/>
  </si>
  <si>
    <t>2025.04.07. ~ 2025.04.18.</t>
    <phoneticPr fontId="24" type="noConversion"/>
  </si>
  <si>
    <t>2025.04.18.</t>
    <phoneticPr fontId="24" type="noConversion"/>
  </si>
  <si>
    <t>물품</t>
    <phoneticPr fontId="24" type="noConversion"/>
  </si>
  <si>
    <t>조아트</t>
    <phoneticPr fontId="24" type="noConversion"/>
  </si>
  <si>
    <t>경기도 성남시 수정구 수정로 251번길 7</t>
    <phoneticPr fontId="24" type="noConversion"/>
  </si>
  <si>
    <t>정회일</t>
    <phoneticPr fontId="24" type="noConversion"/>
  </si>
  <si>
    <t>2025.04.07.</t>
    <phoneticPr fontId="24" type="noConversion"/>
  </si>
  <si>
    <t>2025.04.07. ~ 2025.04.18.</t>
    <phoneticPr fontId="24" type="noConversion"/>
  </si>
  <si>
    <t>2025.04.18.</t>
    <phoneticPr fontId="24" type="noConversion"/>
  </si>
  <si>
    <t>청년 교육 사회적협동조합 씨드콥</t>
    <phoneticPr fontId="24" type="noConversion"/>
  </si>
  <si>
    <t>이승환</t>
    <phoneticPr fontId="24" type="noConversion"/>
  </si>
  <si>
    <t>지방계약법 시행령 제25조제1항5호</t>
    <phoneticPr fontId="24" type="noConversion"/>
  </si>
  <si>
    <t>지방자치단체를 당사자로 하는 계약에 관한 법률 시행령 제25조 제1항 5호 나목에 의한 수의계약</t>
    <phoneticPr fontId="24" type="noConversion"/>
  </si>
  <si>
    <t>서울특별시 강남구 개포로 508, 216호</t>
    <phoneticPr fontId="24" type="noConversion"/>
  </si>
  <si>
    <t>2025.04.21.</t>
    <phoneticPr fontId="24" type="noConversion"/>
  </si>
  <si>
    <t>2025.04.26.</t>
    <phoneticPr fontId="24" type="noConversion"/>
  </si>
  <si>
    <t>2025.04.26.</t>
    <phoneticPr fontId="24" type="noConversion"/>
  </si>
  <si>
    <t>주식회사 선진항공여행사</t>
    <phoneticPr fontId="24" type="noConversion"/>
  </si>
  <si>
    <t>경기도 성남시 분당구 서현로 170</t>
    <phoneticPr fontId="24" type="noConversion"/>
  </si>
  <si>
    <t>윤준식</t>
    <phoneticPr fontId="24" type="noConversion"/>
  </si>
  <si>
    <t>2025.05.01. ~ 2025.12.31.</t>
    <phoneticPr fontId="24" type="noConversion"/>
  </si>
  <si>
    <t>2025.04.28.</t>
    <phoneticPr fontId="24" type="noConversion"/>
  </si>
  <si>
    <t>2025.12.31.</t>
    <phoneticPr fontId="24" type="noConversion"/>
  </si>
  <si>
    <t>㈜데이터드리븐</t>
    <phoneticPr fontId="24" type="noConversion"/>
  </si>
  <si>
    <t>고동완</t>
    <phoneticPr fontId="24" type="noConversion"/>
  </si>
  <si>
    <t>경기도 성남시 분당구 황새울로335번길 8, 4층 54호</t>
    <phoneticPr fontId="24" type="noConversion"/>
  </si>
  <si>
    <t>2025. 성남미래교육 홍보영상 제작</t>
    <phoneticPr fontId="24" type="noConversion"/>
  </si>
  <si>
    <t>2025.05.01. ~ 2025.05.31.</t>
    <phoneticPr fontId="24" type="noConversion"/>
  </si>
  <si>
    <t>2025.05.31.</t>
    <phoneticPr fontId="24" type="noConversion"/>
  </si>
  <si>
    <t>필름번</t>
    <phoneticPr fontId="24" type="noConversion"/>
  </si>
  <si>
    <t>김태민</t>
    <phoneticPr fontId="24" type="noConversion"/>
  </si>
  <si>
    <t>경기도 성남시 중원구 갈마치로 302, B동 6층</t>
    <phoneticPr fontId="24" type="noConversion"/>
  </si>
  <si>
    <t>2025.04.29.</t>
    <phoneticPr fontId="24" type="noConversion"/>
  </si>
  <si>
    <t>제47회 직원채용 위탁 용역</t>
    <phoneticPr fontId="5" type="noConversion"/>
  </si>
  <si>
    <t>한국직업적성교육연구원</t>
    <phoneticPr fontId="5" type="noConversion"/>
  </si>
  <si>
    <t>2025.03.20. ~ 2025.05.02.</t>
    <phoneticPr fontId="5" type="noConversion"/>
  </si>
  <si>
    <t>2025.03.20. ~ 2025.04.24.</t>
    <phoneticPr fontId="5" type="noConversion"/>
  </si>
  <si>
    <t>2025.03.20. ~ 2025.05.02.</t>
    <phoneticPr fontId="5" type="noConversion"/>
  </si>
  <si>
    <t>제48회 직원(개방형임기직) 채용 추가 과업 진행</t>
    <phoneticPr fontId="5" type="noConversion"/>
  </si>
  <si>
    <t>2025 인구교육 보드게임 교구 추가제작</t>
    <phoneticPr fontId="24" type="noConversion"/>
  </si>
  <si>
    <t>성남청년 대학생 대표 네트워크 4월 기획활동 임차</t>
    <phoneticPr fontId="24" type="noConversion"/>
  </si>
  <si>
    <t>2025. AI기반 청소년역량관리플랫폼 에이플 Ai+ 유지보수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</si>
</sst>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  <numFmt numFmtId="183" formatCode="General&quot;년&quot;"/>
  </numFmts>
  <fonts count="3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00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1" xfId="5762" applyNumberFormat="1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shrinkToFit="1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1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41" fontId="29" fillId="0" borderId="9" xfId="1" applyFont="1" applyBorder="1" applyAlignment="1">
      <alignment horizontal="center" vertical="center" shrinkToFit="1"/>
    </xf>
    <xf numFmtId="0" fontId="30" fillId="2" borderId="4" xfId="0" applyFont="1" applyFill="1" applyBorder="1" applyAlignment="1">
      <alignment horizontal="center" vertical="center" shrinkToFit="1"/>
    </xf>
    <xf numFmtId="41" fontId="29" fillId="0" borderId="16" xfId="1" applyFont="1" applyBorder="1" applyAlignment="1">
      <alignment horizontal="center" vertical="center" shrinkToFit="1"/>
    </xf>
    <xf numFmtId="10" fontId="29" fillId="0" borderId="9" xfId="0" applyNumberFormat="1" applyFont="1" applyBorder="1" applyAlignment="1">
      <alignment horizontal="center" vertical="center" shrinkToFit="1"/>
    </xf>
    <xf numFmtId="177" fontId="29" fillId="0" borderId="9" xfId="0" applyNumberFormat="1" applyFont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180" fontId="29" fillId="0" borderId="9" xfId="0" applyNumberFormat="1" applyFont="1" applyBorder="1" applyAlignment="1">
      <alignment horizontal="center" vertical="center" shrinkToFit="1"/>
    </xf>
    <xf numFmtId="177" fontId="29" fillId="0" borderId="16" xfId="0" applyNumberFormat="1" applyFont="1" applyBorder="1" applyAlignment="1">
      <alignment horizontal="center" vertical="center" shrinkToFit="1"/>
    </xf>
    <xf numFmtId="0" fontId="30" fillId="2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30" fillId="2" borderId="20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183" fontId="9" fillId="0" borderId="24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8" fillId="4" borderId="24" xfId="0" applyFont="1" applyFill="1" applyBorder="1" applyAlignment="1">
      <alignment horizontal="center" vertical="center" shrinkToFit="1"/>
    </xf>
    <xf numFmtId="182" fontId="8" fillId="4" borderId="2" xfId="0" applyNumberFormat="1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176" fontId="8" fillId="4" borderId="2" xfId="11479" quotePrefix="1" applyNumberFormat="1" applyFont="1" applyFill="1" applyBorder="1" applyAlignment="1">
      <alignment horizontal="right" vertical="center" shrinkToFit="1"/>
    </xf>
    <xf numFmtId="176" fontId="8" fillId="4" borderId="2" xfId="11479" applyNumberFormat="1" applyFont="1" applyFill="1" applyBorder="1" applyAlignment="1">
      <alignment horizontal="center" vertical="center" shrinkToFit="1"/>
    </xf>
    <xf numFmtId="176" fontId="8" fillId="0" borderId="2" xfId="0" applyNumberFormat="1" applyFont="1" applyBorder="1" applyAlignment="1">
      <alignment horizontal="center" vertical="center" shrinkToFit="1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2" xfId="40340" applyFont="1" applyFill="1" applyBorder="1" applyAlignment="1">
      <alignment horizontal="center" vertical="center" shrinkToFit="1"/>
    </xf>
    <xf numFmtId="176" fontId="8" fillId="4" borderId="2" xfId="5765" applyNumberFormat="1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shrinkToFit="1"/>
    </xf>
    <xf numFmtId="10" fontId="14" fillId="0" borderId="23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0" fontId="9" fillId="4" borderId="23" xfId="0" applyFont="1" applyFill="1" applyBorder="1" applyAlignment="1">
      <alignment horizontal="center" vertical="center" shrinkToFit="1"/>
    </xf>
    <xf numFmtId="41" fontId="9" fillId="0" borderId="8" xfId="1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shrinkToFi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3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3" xfId="0" applyFont="1" applyBorder="1" applyAlignment="1">
      <alignment horizontal="justify" vertical="center" wrapText="1"/>
    </xf>
    <xf numFmtId="177" fontId="29" fillId="0" borderId="26" xfId="0" applyNumberFormat="1" applyFont="1" applyFill="1" applyBorder="1" applyAlignment="1">
      <alignment horizontal="center" vertical="center" shrinkToFi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Border="1" applyAlignment="1">
      <alignment horizontal="center" vertical="center" shrinkToFit="1"/>
    </xf>
    <xf numFmtId="176" fontId="9" fillId="0" borderId="2" xfId="1" applyNumberFormat="1" applyFont="1" applyBorder="1" applyAlignment="1">
      <alignment horizontal="right" vertical="center" shrinkToFit="1"/>
    </xf>
  </cellXfs>
  <cellStyles count="40345">
    <cellStyle name="백분율" xfId="5763" builtinId="5"/>
    <cellStyle name="백분율 2" xfId="40341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23" xfId="40343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28" xfId="4034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" xfId="40338"/>
    <cellStyle name="표준 2 2 2" xfId="40342"/>
    <cellStyle name="표준 2 2 2 2 2 2 2 2" xfId="40337"/>
    <cellStyle name="표준 2 3" xfId="40340"/>
    <cellStyle name="표준 3" xfId="40339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"/>
  <sheetViews>
    <sheetView showGridLines="0" tabSelected="1" zoomScaleNormal="100" workbookViewId="0">
      <selection activeCell="D25" sqref="D25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77734375" style="59" customWidth="1"/>
    <col min="5" max="5" width="30.5546875" style="59" customWidth="1"/>
    <col min="6" max="7" width="8.88671875" style="59"/>
    <col min="8" max="8" width="10.109375" style="59" bestFit="1" customWidth="1"/>
    <col min="9" max="9" width="16.77734375" style="59" customWidth="1"/>
    <col min="10" max="10" width="8.77734375" style="59" customWidth="1"/>
    <col min="11" max="11" width="10.77734375" style="59" customWidth="1"/>
    <col min="12" max="12" width="11.5546875" style="59" customWidth="1"/>
    <col min="13" max="16384" width="8.88671875" style="59"/>
  </cols>
  <sheetData>
    <row r="1" spans="1:12" ht="36" customHeight="1" x14ac:dyDescent="0.15">
      <c r="A1" s="57" t="s">
        <v>53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</row>
    <row r="2" spans="1:12" ht="25.5" customHeight="1" x14ac:dyDescent="0.15">
      <c r="A2" s="37" t="s">
        <v>143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45" t="s">
        <v>81</v>
      </c>
    </row>
    <row r="3" spans="1:12" ht="35.25" customHeight="1" x14ac:dyDescent="0.15">
      <c r="A3" s="85" t="s">
        <v>54</v>
      </c>
      <c r="B3" s="85" t="s">
        <v>39</v>
      </c>
      <c r="C3" s="86" t="s">
        <v>55</v>
      </c>
      <c r="D3" s="63" t="s">
        <v>90</v>
      </c>
      <c r="E3" s="85" t="s">
        <v>56</v>
      </c>
      <c r="F3" s="85" t="s">
        <v>57</v>
      </c>
      <c r="G3" s="85" t="s">
        <v>58</v>
      </c>
      <c r="H3" s="85" t="s">
        <v>89</v>
      </c>
      <c r="I3" s="85" t="s">
        <v>40</v>
      </c>
      <c r="J3" s="85" t="s">
        <v>59</v>
      </c>
      <c r="K3" s="85" t="s">
        <v>60</v>
      </c>
      <c r="L3" s="64" t="s">
        <v>1</v>
      </c>
    </row>
    <row r="4" spans="1:12" s="14" customFormat="1" ht="27.75" customHeight="1" x14ac:dyDescent="0.25">
      <c r="A4" s="130" t="s">
        <v>136</v>
      </c>
      <c r="B4" s="126" t="s">
        <v>162</v>
      </c>
      <c r="C4" s="127" t="s">
        <v>156</v>
      </c>
      <c r="D4" s="128" t="s">
        <v>157</v>
      </c>
      <c r="E4" s="155" t="s">
        <v>158</v>
      </c>
      <c r="F4" s="156">
        <v>510</v>
      </c>
      <c r="G4" s="128" t="s">
        <v>159</v>
      </c>
      <c r="H4" s="129">
        <v>5200000</v>
      </c>
      <c r="I4" s="128" t="s">
        <v>200</v>
      </c>
      <c r="J4" s="128" t="s">
        <v>160</v>
      </c>
      <c r="K4" s="128" t="s">
        <v>161</v>
      </c>
      <c r="L4" s="157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"/>
  <sheetViews>
    <sheetView showGridLines="0" zoomScaleNormal="100" workbookViewId="0">
      <selection activeCell="D9" sqref="D9"/>
    </sheetView>
  </sheetViews>
  <sheetFormatPr defaultRowHeight="24" customHeight="1" x14ac:dyDescent="0.25"/>
  <cols>
    <col min="1" max="1" width="9.6640625" style="17" customWidth="1"/>
    <col min="2" max="2" width="27.21875" style="17" customWidth="1"/>
    <col min="3" max="3" width="16.33203125" style="17" customWidth="1"/>
    <col min="4" max="4" width="16.6640625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174" t="s">
        <v>71</v>
      </c>
      <c r="B1" s="174"/>
      <c r="C1" s="174"/>
      <c r="D1" s="174"/>
      <c r="E1" s="174"/>
      <c r="F1" s="174"/>
      <c r="G1" s="174"/>
      <c r="H1" s="174"/>
      <c r="I1" s="174"/>
    </row>
    <row r="2" spans="1:9" ht="24" customHeight="1" x14ac:dyDescent="0.25">
      <c r="A2" s="37" t="s">
        <v>143</v>
      </c>
      <c r="B2" s="40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196" t="s">
        <v>3</v>
      </c>
      <c r="B3" s="194" t="s">
        <v>4</v>
      </c>
      <c r="C3" s="194" t="s">
        <v>61</v>
      </c>
      <c r="D3" s="194" t="s">
        <v>73</v>
      </c>
      <c r="E3" s="192" t="s">
        <v>74</v>
      </c>
      <c r="F3" s="193"/>
      <c r="G3" s="192" t="s">
        <v>75</v>
      </c>
      <c r="H3" s="193"/>
      <c r="I3" s="194" t="s">
        <v>72</v>
      </c>
    </row>
    <row r="4" spans="1:9" ht="24" customHeight="1" x14ac:dyDescent="0.25">
      <c r="A4" s="197"/>
      <c r="B4" s="195"/>
      <c r="C4" s="195"/>
      <c r="D4" s="195"/>
      <c r="E4" s="35" t="s">
        <v>77</v>
      </c>
      <c r="F4" s="35" t="s">
        <v>78</v>
      </c>
      <c r="G4" s="35" t="s">
        <v>77</v>
      </c>
      <c r="H4" s="35" t="s">
        <v>78</v>
      </c>
      <c r="I4" s="195"/>
    </row>
    <row r="5" spans="1:9" ht="24" customHeight="1" x14ac:dyDescent="0.25">
      <c r="A5" s="5" t="s">
        <v>142</v>
      </c>
      <c r="B5" s="5" t="s">
        <v>303</v>
      </c>
      <c r="C5" s="198" t="s">
        <v>304</v>
      </c>
      <c r="D5" s="198" t="s">
        <v>305</v>
      </c>
      <c r="E5" s="199">
        <v>9600000</v>
      </c>
      <c r="F5" s="198" t="s">
        <v>306</v>
      </c>
      <c r="G5" s="199">
        <v>12800000</v>
      </c>
      <c r="H5" s="198" t="s">
        <v>307</v>
      </c>
      <c r="I5" s="198" t="s">
        <v>308</v>
      </c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showGridLines="0" zoomScaleNormal="100" workbookViewId="0">
      <pane ySplit="3" topLeftCell="A4" activePane="bottomLeft" state="frozen"/>
      <selection activeCell="A3" sqref="A3"/>
      <selection pane="bottomLeft" activeCell="H18" sqref="H18"/>
    </sheetView>
  </sheetViews>
  <sheetFormatPr defaultRowHeight="24" customHeight="1" x14ac:dyDescent="0.15"/>
  <cols>
    <col min="1" max="1" width="8.6640625" style="70" customWidth="1"/>
    <col min="2" max="2" width="8.77734375" style="70" customWidth="1"/>
    <col min="3" max="3" width="44.21875" style="71" customWidth="1"/>
    <col min="4" max="4" width="8.77734375" style="70" customWidth="1"/>
    <col min="5" max="5" width="12.44140625" style="70" customWidth="1"/>
    <col min="6" max="6" width="16.77734375" style="70" customWidth="1"/>
    <col min="7" max="7" width="8.77734375" style="70" customWidth="1"/>
    <col min="8" max="8" width="10.77734375" style="70" customWidth="1"/>
    <col min="9" max="9" width="10.44140625" style="70" customWidth="1"/>
    <col min="10" max="16384" width="8.88671875" style="36"/>
  </cols>
  <sheetData>
    <row r="1" spans="1:12" ht="36" customHeight="1" x14ac:dyDescent="0.15">
      <c r="A1" s="57" t="s">
        <v>67</v>
      </c>
      <c r="B1" s="57"/>
      <c r="C1" s="58"/>
      <c r="D1" s="57"/>
      <c r="E1" s="57"/>
      <c r="F1" s="57"/>
      <c r="G1" s="57"/>
      <c r="H1" s="57"/>
      <c r="I1" s="57"/>
      <c r="J1" s="56"/>
      <c r="K1" s="56"/>
      <c r="L1" s="56"/>
    </row>
    <row r="2" spans="1:12" s="14" customFormat="1" ht="25.5" customHeight="1" x14ac:dyDescent="0.25">
      <c r="A2" s="37" t="s">
        <v>143</v>
      </c>
      <c r="B2" s="60"/>
      <c r="C2" s="61"/>
      <c r="D2" s="62"/>
      <c r="E2" s="62"/>
      <c r="F2" s="62"/>
      <c r="G2" s="62"/>
      <c r="H2" s="62"/>
      <c r="I2" s="45" t="s">
        <v>81</v>
      </c>
      <c r="J2" s="62"/>
      <c r="K2" s="62"/>
      <c r="L2" s="62"/>
    </row>
    <row r="3" spans="1:12" ht="35.25" customHeight="1" x14ac:dyDescent="0.15">
      <c r="A3" s="65" t="s">
        <v>38</v>
      </c>
      <c r="B3" s="66" t="s">
        <v>39</v>
      </c>
      <c r="C3" s="67" t="s">
        <v>51</v>
      </c>
      <c r="D3" s="67" t="s">
        <v>0</v>
      </c>
      <c r="E3" s="68" t="s">
        <v>88</v>
      </c>
      <c r="F3" s="65" t="s">
        <v>40</v>
      </c>
      <c r="G3" s="65" t="s">
        <v>41</v>
      </c>
      <c r="H3" s="65" t="s">
        <v>42</v>
      </c>
      <c r="I3" s="69" t="s">
        <v>1</v>
      </c>
    </row>
    <row r="4" spans="1:12" s="78" customFormat="1" ht="24" customHeight="1" x14ac:dyDescent="0.15">
      <c r="A4" s="79" t="s">
        <v>136</v>
      </c>
      <c r="B4" s="81" t="s">
        <v>162</v>
      </c>
      <c r="C4" s="131" t="s">
        <v>181</v>
      </c>
      <c r="D4" s="93" t="s">
        <v>102</v>
      </c>
      <c r="E4" s="158">
        <v>4950000</v>
      </c>
      <c r="F4" s="81" t="s">
        <v>182</v>
      </c>
      <c r="G4" s="93" t="s">
        <v>183</v>
      </c>
      <c r="H4" s="93" t="s">
        <v>191</v>
      </c>
      <c r="I4" s="94"/>
      <c r="J4" s="88"/>
    </row>
    <row r="5" spans="1:12" ht="24" customHeight="1" x14ac:dyDescent="0.15">
      <c r="A5" s="79" t="s">
        <v>155</v>
      </c>
      <c r="B5" s="81" t="s">
        <v>162</v>
      </c>
      <c r="C5" s="131" t="s">
        <v>163</v>
      </c>
      <c r="D5" s="93" t="s">
        <v>102</v>
      </c>
      <c r="E5" s="158">
        <v>15000000</v>
      </c>
      <c r="F5" s="81" t="s">
        <v>184</v>
      </c>
      <c r="G5" s="93" t="s">
        <v>164</v>
      </c>
      <c r="H5" s="93" t="s">
        <v>180</v>
      </c>
      <c r="I5" s="94"/>
    </row>
    <row r="6" spans="1:12" ht="24" customHeight="1" x14ac:dyDescent="0.15">
      <c r="A6" s="79" t="s">
        <v>155</v>
      </c>
      <c r="B6" s="81" t="s">
        <v>162</v>
      </c>
      <c r="C6" s="131" t="s">
        <v>165</v>
      </c>
      <c r="D6" s="93" t="s">
        <v>102</v>
      </c>
      <c r="E6" s="158">
        <v>102300000</v>
      </c>
      <c r="F6" s="81" t="s">
        <v>184</v>
      </c>
      <c r="G6" s="93" t="s">
        <v>164</v>
      </c>
      <c r="H6" s="93" t="s">
        <v>180</v>
      </c>
      <c r="I6" s="94"/>
    </row>
    <row r="7" spans="1:12" ht="24" customHeight="1" x14ac:dyDescent="0.15">
      <c r="A7" s="79" t="s">
        <v>136</v>
      </c>
      <c r="B7" s="81" t="s">
        <v>162</v>
      </c>
      <c r="C7" s="131" t="s">
        <v>166</v>
      </c>
      <c r="D7" s="93" t="s">
        <v>102</v>
      </c>
      <c r="E7" s="158">
        <v>4000000</v>
      </c>
      <c r="F7" s="81" t="s">
        <v>185</v>
      </c>
      <c r="G7" s="93" t="s">
        <v>167</v>
      </c>
      <c r="H7" s="93" t="s">
        <v>192</v>
      </c>
      <c r="I7" s="94"/>
    </row>
    <row r="8" spans="1:12" ht="24" customHeight="1" x14ac:dyDescent="0.15">
      <c r="A8" s="79" t="s">
        <v>136</v>
      </c>
      <c r="B8" s="81" t="s">
        <v>162</v>
      </c>
      <c r="C8" s="131" t="s">
        <v>168</v>
      </c>
      <c r="D8" s="93" t="s">
        <v>102</v>
      </c>
      <c r="E8" s="158">
        <v>2000000</v>
      </c>
      <c r="F8" s="81" t="s">
        <v>186</v>
      </c>
      <c r="G8" s="93" t="s">
        <v>167</v>
      </c>
      <c r="H8" s="93" t="s">
        <v>193</v>
      </c>
      <c r="I8" s="94"/>
    </row>
    <row r="9" spans="1:12" ht="24" customHeight="1" x14ac:dyDescent="0.15">
      <c r="A9" s="79" t="s">
        <v>136</v>
      </c>
      <c r="B9" s="81" t="s">
        <v>162</v>
      </c>
      <c r="C9" s="131" t="s">
        <v>169</v>
      </c>
      <c r="D9" s="93" t="s">
        <v>102</v>
      </c>
      <c r="E9" s="158">
        <v>5000000</v>
      </c>
      <c r="F9" s="81" t="s">
        <v>187</v>
      </c>
      <c r="G9" s="93" t="s">
        <v>170</v>
      </c>
      <c r="H9" s="93" t="s">
        <v>194</v>
      </c>
      <c r="I9" s="94"/>
    </row>
    <row r="10" spans="1:12" ht="24" customHeight="1" x14ac:dyDescent="0.15">
      <c r="A10" s="79" t="s">
        <v>136</v>
      </c>
      <c r="B10" s="81" t="s">
        <v>162</v>
      </c>
      <c r="C10" s="131" t="s">
        <v>174</v>
      </c>
      <c r="D10" s="93" t="s">
        <v>102</v>
      </c>
      <c r="E10" s="158">
        <v>22000000</v>
      </c>
      <c r="F10" s="81" t="s">
        <v>188</v>
      </c>
      <c r="G10" s="93" t="s">
        <v>173</v>
      </c>
      <c r="H10" s="93" t="s">
        <v>195</v>
      </c>
      <c r="I10" s="94"/>
    </row>
    <row r="11" spans="1:12" ht="24" customHeight="1" x14ac:dyDescent="0.15">
      <c r="A11" s="79" t="s">
        <v>136</v>
      </c>
      <c r="B11" s="81" t="s">
        <v>162</v>
      </c>
      <c r="C11" s="131" t="s">
        <v>175</v>
      </c>
      <c r="D11" s="93" t="s">
        <v>102</v>
      </c>
      <c r="E11" s="158">
        <v>2000000</v>
      </c>
      <c r="F11" s="81" t="s">
        <v>185</v>
      </c>
      <c r="G11" s="93" t="s">
        <v>173</v>
      </c>
      <c r="H11" s="93" t="s">
        <v>195</v>
      </c>
      <c r="I11" s="94"/>
    </row>
    <row r="12" spans="1:12" ht="24" customHeight="1" x14ac:dyDescent="0.15">
      <c r="A12" s="79" t="s">
        <v>136</v>
      </c>
      <c r="B12" s="81" t="s">
        <v>162</v>
      </c>
      <c r="C12" s="131" t="s">
        <v>176</v>
      </c>
      <c r="D12" s="93" t="s">
        <v>102</v>
      </c>
      <c r="E12" s="158">
        <v>6320000</v>
      </c>
      <c r="F12" s="81" t="s">
        <v>185</v>
      </c>
      <c r="G12" s="93" t="s">
        <v>173</v>
      </c>
      <c r="H12" s="93" t="s">
        <v>196</v>
      </c>
      <c r="I12" s="94"/>
    </row>
    <row r="13" spans="1:12" ht="24" customHeight="1" x14ac:dyDescent="0.15">
      <c r="A13" s="79" t="s">
        <v>136</v>
      </c>
      <c r="B13" s="81" t="s">
        <v>162</v>
      </c>
      <c r="C13" s="131" t="s">
        <v>177</v>
      </c>
      <c r="D13" s="93" t="s">
        <v>102</v>
      </c>
      <c r="E13" s="158">
        <v>14500000</v>
      </c>
      <c r="F13" s="81" t="s">
        <v>185</v>
      </c>
      <c r="G13" s="93" t="s">
        <v>178</v>
      </c>
      <c r="H13" s="93" t="s">
        <v>197</v>
      </c>
      <c r="I13" s="94"/>
    </row>
    <row r="14" spans="1:12" ht="24" customHeight="1" x14ac:dyDescent="0.15">
      <c r="A14" s="79" t="s">
        <v>136</v>
      </c>
      <c r="B14" s="81" t="s">
        <v>162</v>
      </c>
      <c r="C14" s="131" t="s">
        <v>179</v>
      </c>
      <c r="D14" s="93" t="s">
        <v>102</v>
      </c>
      <c r="E14" s="158">
        <v>2860000</v>
      </c>
      <c r="F14" s="81" t="s">
        <v>187</v>
      </c>
      <c r="G14" s="93" t="s">
        <v>178</v>
      </c>
      <c r="H14" s="93" t="s">
        <v>198</v>
      </c>
      <c r="I14" s="94"/>
    </row>
    <row r="15" spans="1:12" ht="24" customHeight="1" x14ac:dyDescent="0.15">
      <c r="A15" s="79" t="s">
        <v>136</v>
      </c>
      <c r="B15" s="81" t="s">
        <v>162</v>
      </c>
      <c r="C15" s="131" t="s">
        <v>171</v>
      </c>
      <c r="D15" s="93" t="s">
        <v>172</v>
      </c>
      <c r="E15" s="158">
        <v>110000000</v>
      </c>
      <c r="F15" s="81" t="s">
        <v>189</v>
      </c>
      <c r="G15" s="93" t="s">
        <v>173</v>
      </c>
      <c r="H15" s="93" t="s">
        <v>199</v>
      </c>
      <c r="I15" s="94"/>
    </row>
    <row r="17" spans="9:9" ht="24" customHeight="1" x14ac:dyDescent="0.15">
      <c r="I17" s="70" t="s">
        <v>190</v>
      </c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"/>
  <sheetViews>
    <sheetView showGridLines="0" zoomScaleNormal="100" workbookViewId="0">
      <selection activeCell="C10" sqref="C10"/>
    </sheetView>
  </sheetViews>
  <sheetFormatPr defaultRowHeight="24" customHeight="1" x14ac:dyDescent="0.15"/>
  <cols>
    <col min="1" max="1" width="8.6640625" style="70" customWidth="1"/>
    <col min="2" max="2" width="8.77734375" style="70" customWidth="1"/>
    <col min="3" max="3" width="31.88671875" style="71" customWidth="1"/>
    <col min="4" max="4" width="10.88671875" style="70" customWidth="1"/>
    <col min="5" max="5" width="8.77734375" style="70" customWidth="1"/>
    <col min="6" max="8" width="12.44140625" style="70" customWidth="1"/>
    <col min="9" max="9" width="11.33203125" style="70" customWidth="1"/>
    <col min="10" max="10" width="16.77734375" style="70" customWidth="1"/>
    <col min="11" max="11" width="8.77734375" style="73" customWidth="1"/>
    <col min="12" max="12" width="10.77734375" style="70" customWidth="1"/>
    <col min="13" max="13" width="8.88671875" style="70"/>
    <col min="14" max="14" width="8.88671875" style="88"/>
    <col min="15" max="16384" width="8.88671875" style="36"/>
  </cols>
  <sheetData>
    <row r="1" spans="1:14" ht="36" customHeight="1" x14ac:dyDescent="0.15">
      <c r="A1" s="57" t="s">
        <v>70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  <c r="M1" s="72"/>
    </row>
    <row r="2" spans="1:14" s="14" customFormat="1" ht="25.5" customHeight="1" x14ac:dyDescent="0.25">
      <c r="A2" s="37" t="s">
        <v>143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45" t="s">
        <v>81</v>
      </c>
      <c r="N2" s="91"/>
    </row>
    <row r="3" spans="1:14" ht="35.25" customHeight="1" x14ac:dyDescent="0.15">
      <c r="A3" s="65" t="s">
        <v>38</v>
      </c>
      <c r="B3" s="66" t="s">
        <v>39</v>
      </c>
      <c r="C3" s="67" t="s">
        <v>69</v>
      </c>
      <c r="D3" s="65" t="s">
        <v>68</v>
      </c>
      <c r="E3" s="66" t="s">
        <v>0</v>
      </c>
      <c r="F3" s="66" t="s">
        <v>85</v>
      </c>
      <c r="G3" s="66" t="s">
        <v>84</v>
      </c>
      <c r="H3" s="66" t="s">
        <v>83</v>
      </c>
      <c r="I3" s="66" t="s">
        <v>82</v>
      </c>
      <c r="J3" s="65" t="s">
        <v>40</v>
      </c>
      <c r="K3" s="65" t="s">
        <v>41</v>
      </c>
      <c r="L3" s="65" t="s">
        <v>42</v>
      </c>
      <c r="M3" s="69" t="s">
        <v>1</v>
      </c>
    </row>
    <row r="4" spans="1:14" s="14" customFormat="1" ht="24" customHeight="1" x14ac:dyDescent="0.25">
      <c r="A4" s="134"/>
      <c r="B4" s="135"/>
      <c r="C4" s="141" t="s">
        <v>202</v>
      </c>
      <c r="D4" s="79"/>
      <c r="E4" s="136"/>
      <c r="F4" s="137"/>
      <c r="G4" s="138"/>
      <c r="H4" s="138"/>
      <c r="I4" s="137"/>
      <c r="J4" s="139"/>
      <c r="K4" s="140"/>
      <c r="L4" s="140"/>
      <c r="M4" s="145"/>
      <c r="N4" s="91"/>
    </row>
  </sheetData>
  <phoneticPr fontId="5" type="noConversion"/>
  <dataValidations count="1">
    <dataValidation type="list" allowBlank="1" showInputMessage="1" showErrorMessage="1" sqref="D4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B18" sqref="B18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7" t="s">
        <v>143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4"/>
      <c r="B4" s="77" t="s">
        <v>201</v>
      </c>
      <c r="C4" s="33"/>
      <c r="D4" s="75"/>
      <c r="E4" s="75"/>
      <c r="F4" s="75"/>
      <c r="G4" s="11"/>
      <c r="H4" s="11"/>
      <c r="I4" s="11"/>
      <c r="J4" s="11"/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Normal="100" workbookViewId="0">
      <selection activeCell="B13" sqref="B13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7" t="s">
        <v>143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70" customFormat="1" ht="24" customHeight="1" x14ac:dyDescent="0.15">
      <c r="A4" s="74"/>
      <c r="B4" s="77" t="s">
        <v>91</v>
      </c>
      <c r="C4" s="33"/>
      <c r="D4" s="75"/>
      <c r="E4" s="76"/>
      <c r="F4" s="95"/>
      <c r="G4" s="76"/>
      <c r="H4" s="76"/>
      <c r="I4" s="76"/>
      <c r="J4" s="95"/>
      <c r="K4" s="76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8326"/>
  <sheetViews>
    <sheetView showGridLines="0" zoomScaleNormal="100" workbookViewId="0">
      <pane ySplit="3" topLeftCell="A4" activePane="bottomLeft" state="frozen"/>
      <selection activeCell="A3" sqref="A3"/>
      <selection pane="bottomLeft" activeCell="C18" sqref="C18"/>
    </sheetView>
  </sheetViews>
  <sheetFormatPr defaultRowHeight="24" customHeight="1" x14ac:dyDescent="0.15"/>
  <cols>
    <col min="1" max="1" width="11.109375" style="46" customWidth="1"/>
    <col min="2" max="2" width="35.77734375" style="50" customWidth="1"/>
    <col min="3" max="3" width="23.33203125" style="164" customWidth="1"/>
    <col min="4" max="4" width="10.77734375" style="46" customWidth="1"/>
    <col min="5" max="5" width="8.5546875" style="99" bestFit="1" customWidth="1"/>
    <col min="6" max="8" width="9.33203125" style="99" customWidth="1"/>
    <col min="9" max="9" width="8.88671875" style="99" bestFit="1" customWidth="1"/>
    <col min="10" max="10" width="9.6640625" style="46" customWidth="1"/>
    <col min="11" max="11" width="4.88671875" style="89" customWidth="1"/>
    <col min="12" max="12" width="8.88671875" style="54"/>
    <col min="13" max="16384" width="8.88671875" style="36"/>
  </cols>
  <sheetData>
    <row r="1" spans="1:15" ht="36" customHeight="1" x14ac:dyDescent="0.15">
      <c r="A1" s="166" t="s">
        <v>76</v>
      </c>
      <c r="B1" s="166"/>
      <c r="C1" s="166"/>
      <c r="D1" s="166"/>
      <c r="E1" s="166"/>
      <c r="F1" s="166"/>
      <c r="G1" s="166"/>
      <c r="H1" s="166"/>
      <c r="I1" s="166"/>
      <c r="J1" s="166"/>
      <c r="K1" s="90"/>
      <c r="L1" s="55"/>
      <c r="M1" s="56"/>
    </row>
    <row r="2" spans="1:15" ht="25.5" customHeight="1" x14ac:dyDescent="0.15">
      <c r="A2" s="37" t="s">
        <v>143</v>
      </c>
      <c r="B2" s="47"/>
      <c r="C2" s="165"/>
      <c r="D2" s="44"/>
      <c r="E2" s="96"/>
      <c r="F2" s="96"/>
      <c r="G2" s="96"/>
      <c r="H2" s="96"/>
      <c r="I2" s="103"/>
      <c r="J2" s="45" t="s">
        <v>81</v>
      </c>
    </row>
    <row r="3" spans="1:15" ht="35.25" customHeight="1" x14ac:dyDescent="0.15">
      <c r="A3" s="1" t="s">
        <v>3</v>
      </c>
      <c r="B3" s="2" t="s">
        <v>4</v>
      </c>
      <c r="C3" s="2" t="s">
        <v>25</v>
      </c>
      <c r="D3" s="1" t="s">
        <v>12</v>
      </c>
      <c r="E3" s="97" t="s">
        <v>13</v>
      </c>
      <c r="F3" s="97" t="s">
        <v>14</v>
      </c>
      <c r="G3" s="97" t="s">
        <v>15</v>
      </c>
      <c r="H3" s="98" t="s">
        <v>52</v>
      </c>
      <c r="I3" s="97" t="s">
        <v>24</v>
      </c>
      <c r="J3" s="2" t="s">
        <v>16</v>
      </c>
    </row>
    <row r="4" spans="1:15" s="78" customFormat="1" ht="24" customHeight="1" x14ac:dyDescent="0.15">
      <c r="A4" s="32" t="s">
        <v>100</v>
      </c>
      <c r="B4" s="76" t="s">
        <v>137</v>
      </c>
      <c r="C4" s="100" t="s">
        <v>139</v>
      </c>
      <c r="D4" s="104">
        <v>323490820</v>
      </c>
      <c r="E4" s="142" t="s">
        <v>138</v>
      </c>
      <c r="F4" s="102" t="s">
        <v>130</v>
      </c>
      <c r="G4" s="102" t="s">
        <v>131</v>
      </c>
      <c r="H4" s="102" t="s">
        <v>140</v>
      </c>
      <c r="I4" s="102"/>
      <c r="J4" s="101"/>
      <c r="K4" s="89"/>
      <c r="L4" s="54"/>
      <c r="O4" s="105"/>
    </row>
    <row r="5" spans="1:15" s="78" customFormat="1" ht="24" customHeight="1" x14ac:dyDescent="0.15">
      <c r="A5" s="32" t="s">
        <v>100</v>
      </c>
      <c r="B5" s="76" t="s">
        <v>104</v>
      </c>
      <c r="C5" s="100" t="s">
        <v>122</v>
      </c>
      <c r="D5" s="104">
        <v>7326000</v>
      </c>
      <c r="E5" s="142">
        <v>45625</v>
      </c>
      <c r="F5" s="102" t="s">
        <v>130</v>
      </c>
      <c r="G5" s="102" t="s">
        <v>131</v>
      </c>
      <c r="H5" s="102" t="s">
        <v>140</v>
      </c>
      <c r="I5" s="102"/>
      <c r="J5" s="101"/>
      <c r="K5" s="89"/>
      <c r="L5" s="54"/>
      <c r="O5" s="105"/>
    </row>
    <row r="6" spans="1:15" s="78" customFormat="1" ht="24" customHeight="1" x14ac:dyDescent="0.15">
      <c r="A6" s="32" t="s">
        <v>100</v>
      </c>
      <c r="B6" s="76" t="s">
        <v>105</v>
      </c>
      <c r="C6" s="100" t="s">
        <v>122</v>
      </c>
      <c r="D6" s="104">
        <v>937200</v>
      </c>
      <c r="E6" s="142">
        <v>45625</v>
      </c>
      <c r="F6" s="102" t="s">
        <v>130</v>
      </c>
      <c r="G6" s="102" t="s">
        <v>131</v>
      </c>
      <c r="H6" s="102" t="s">
        <v>140</v>
      </c>
      <c r="I6" s="102"/>
      <c r="J6" s="101"/>
      <c r="K6" s="89"/>
      <c r="L6" s="54"/>
      <c r="O6" s="105"/>
    </row>
    <row r="7" spans="1:15" s="78" customFormat="1" ht="24" customHeight="1" x14ac:dyDescent="0.15">
      <c r="A7" s="32" t="s">
        <v>100</v>
      </c>
      <c r="B7" s="76" t="s">
        <v>106</v>
      </c>
      <c r="C7" s="100" t="s">
        <v>122</v>
      </c>
      <c r="D7" s="104">
        <v>7260000</v>
      </c>
      <c r="E7" s="142">
        <v>45625</v>
      </c>
      <c r="F7" s="102" t="s">
        <v>130</v>
      </c>
      <c r="G7" s="102" t="s">
        <v>131</v>
      </c>
      <c r="H7" s="102" t="s">
        <v>140</v>
      </c>
      <c r="I7" s="102"/>
      <c r="J7" s="101"/>
      <c r="K7" s="89"/>
      <c r="L7" s="54"/>
      <c r="O7" s="105"/>
    </row>
    <row r="8" spans="1:15" s="78" customFormat="1" ht="24" customHeight="1" x14ac:dyDescent="0.15">
      <c r="A8" s="32" t="s">
        <v>100</v>
      </c>
      <c r="B8" s="76" t="s">
        <v>107</v>
      </c>
      <c r="C8" s="100" t="s">
        <v>122</v>
      </c>
      <c r="D8" s="104">
        <v>2377200</v>
      </c>
      <c r="E8" s="142">
        <v>45625</v>
      </c>
      <c r="F8" s="102" t="s">
        <v>130</v>
      </c>
      <c r="G8" s="102" t="s">
        <v>131</v>
      </c>
      <c r="H8" s="102" t="s">
        <v>140</v>
      </c>
      <c r="I8" s="102"/>
      <c r="J8" s="101"/>
      <c r="K8" s="89"/>
      <c r="L8" s="54"/>
      <c r="O8" s="105"/>
    </row>
    <row r="9" spans="1:15" s="78" customFormat="1" ht="24" customHeight="1" x14ac:dyDescent="0.15">
      <c r="A9" s="32" t="s">
        <v>100</v>
      </c>
      <c r="B9" s="76" t="s">
        <v>108</v>
      </c>
      <c r="C9" s="100" t="s">
        <v>122</v>
      </c>
      <c r="D9" s="104">
        <v>7260000</v>
      </c>
      <c r="E9" s="142">
        <v>45625</v>
      </c>
      <c r="F9" s="102" t="s">
        <v>130</v>
      </c>
      <c r="G9" s="102" t="s">
        <v>131</v>
      </c>
      <c r="H9" s="102" t="s">
        <v>140</v>
      </c>
      <c r="I9" s="102"/>
      <c r="J9" s="101"/>
      <c r="K9" s="89"/>
      <c r="L9" s="54"/>
      <c r="O9" s="105"/>
    </row>
    <row r="10" spans="1:15" s="78" customFormat="1" ht="24" customHeight="1" x14ac:dyDescent="0.15">
      <c r="A10" s="32" t="s">
        <v>100</v>
      </c>
      <c r="B10" s="76" t="s">
        <v>109</v>
      </c>
      <c r="C10" s="100" t="s">
        <v>122</v>
      </c>
      <c r="D10" s="104">
        <v>4005600</v>
      </c>
      <c r="E10" s="142">
        <v>45625</v>
      </c>
      <c r="F10" s="102" t="s">
        <v>130</v>
      </c>
      <c r="G10" s="102" t="s">
        <v>131</v>
      </c>
      <c r="H10" s="102" t="s">
        <v>140</v>
      </c>
      <c r="I10" s="102"/>
      <c r="J10" s="101"/>
      <c r="K10" s="89"/>
      <c r="L10" s="54"/>
      <c r="O10" s="105"/>
    </row>
    <row r="11" spans="1:15" s="78" customFormat="1" ht="24" customHeight="1" x14ac:dyDescent="0.15">
      <c r="A11" s="32" t="s">
        <v>100</v>
      </c>
      <c r="B11" s="76" t="s">
        <v>110</v>
      </c>
      <c r="C11" s="100" t="s">
        <v>122</v>
      </c>
      <c r="D11" s="104">
        <v>6600000</v>
      </c>
      <c r="E11" s="142">
        <v>45625</v>
      </c>
      <c r="F11" s="102" t="s">
        <v>130</v>
      </c>
      <c r="G11" s="102" t="s">
        <v>131</v>
      </c>
      <c r="H11" s="102" t="s">
        <v>140</v>
      </c>
      <c r="I11" s="102"/>
      <c r="J11" s="101"/>
      <c r="K11" s="89"/>
      <c r="L11" s="54"/>
      <c r="O11" s="105"/>
    </row>
    <row r="12" spans="1:15" s="78" customFormat="1" ht="24" customHeight="1" x14ac:dyDescent="0.15">
      <c r="A12" s="32" t="s">
        <v>100</v>
      </c>
      <c r="B12" s="76" t="s">
        <v>103</v>
      </c>
      <c r="C12" s="100" t="s">
        <v>121</v>
      </c>
      <c r="D12" s="104">
        <v>3600000</v>
      </c>
      <c r="E12" s="142">
        <v>45632</v>
      </c>
      <c r="F12" s="102" t="s">
        <v>130</v>
      </c>
      <c r="G12" s="102" t="s">
        <v>131</v>
      </c>
      <c r="H12" s="102" t="s">
        <v>140</v>
      </c>
      <c r="I12" s="102"/>
      <c r="J12" s="101"/>
      <c r="K12" s="89"/>
      <c r="L12" s="54"/>
      <c r="O12" s="105"/>
    </row>
    <row r="13" spans="1:15" s="78" customFormat="1" ht="24" customHeight="1" x14ac:dyDescent="0.15">
      <c r="A13" s="32" t="s">
        <v>100</v>
      </c>
      <c r="B13" s="76" t="s">
        <v>111</v>
      </c>
      <c r="C13" s="100" t="s">
        <v>123</v>
      </c>
      <c r="D13" s="104">
        <v>3960000</v>
      </c>
      <c r="E13" s="142">
        <v>45646</v>
      </c>
      <c r="F13" s="102" t="s">
        <v>130</v>
      </c>
      <c r="G13" s="102" t="s">
        <v>131</v>
      </c>
      <c r="H13" s="102" t="s">
        <v>140</v>
      </c>
      <c r="I13" s="102"/>
      <c r="J13" s="101"/>
      <c r="K13" s="89"/>
      <c r="L13" s="54"/>
      <c r="O13" s="105"/>
    </row>
    <row r="14" spans="1:15" s="78" customFormat="1" ht="24" customHeight="1" x14ac:dyDescent="0.15">
      <c r="A14" s="32" t="s">
        <v>100</v>
      </c>
      <c r="B14" s="76" t="s">
        <v>112</v>
      </c>
      <c r="C14" s="100" t="s">
        <v>124</v>
      </c>
      <c r="D14" s="104">
        <v>8040000</v>
      </c>
      <c r="E14" s="142">
        <v>45646</v>
      </c>
      <c r="F14" s="102" t="s">
        <v>130</v>
      </c>
      <c r="G14" s="102" t="s">
        <v>131</v>
      </c>
      <c r="H14" s="102" t="s">
        <v>140</v>
      </c>
      <c r="I14" s="102"/>
      <c r="J14" s="101"/>
      <c r="K14" s="89"/>
      <c r="L14" s="54"/>
      <c r="O14" s="105"/>
    </row>
    <row r="15" spans="1:15" s="78" customFormat="1" ht="24" customHeight="1" x14ac:dyDescent="0.15">
      <c r="A15" s="32" t="s">
        <v>100</v>
      </c>
      <c r="B15" s="76" t="s">
        <v>113</v>
      </c>
      <c r="C15" s="100" t="s">
        <v>125</v>
      </c>
      <c r="D15" s="104">
        <v>8316000</v>
      </c>
      <c r="E15" s="142">
        <v>45646</v>
      </c>
      <c r="F15" s="102" t="s">
        <v>130</v>
      </c>
      <c r="G15" s="102" t="s">
        <v>131</v>
      </c>
      <c r="H15" s="102" t="s">
        <v>140</v>
      </c>
      <c r="I15" s="102"/>
      <c r="J15" s="101"/>
      <c r="K15" s="89"/>
      <c r="L15" s="54"/>
      <c r="O15" s="105"/>
    </row>
    <row r="16" spans="1:15" s="78" customFormat="1" ht="24" customHeight="1" x14ac:dyDescent="0.15">
      <c r="A16" s="32" t="s">
        <v>100</v>
      </c>
      <c r="B16" s="76" t="s">
        <v>144</v>
      </c>
      <c r="C16" s="100" t="s">
        <v>139</v>
      </c>
      <c r="D16" s="104">
        <v>33720000</v>
      </c>
      <c r="E16" s="142" t="s">
        <v>141</v>
      </c>
      <c r="F16" s="102" t="s">
        <v>130</v>
      </c>
      <c r="G16" s="102" t="s">
        <v>131</v>
      </c>
      <c r="H16" s="102" t="s">
        <v>140</v>
      </c>
      <c r="I16" s="102"/>
      <c r="J16" s="101"/>
      <c r="K16" s="89"/>
      <c r="L16" s="54"/>
      <c r="O16" s="105"/>
    </row>
    <row r="17" spans="1:15" s="78" customFormat="1" ht="24" customHeight="1" x14ac:dyDescent="0.15">
      <c r="A17" s="32" t="s">
        <v>100</v>
      </c>
      <c r="B17" s="76" t="s">
        <v>114</v>
      </c>
      <c r="C17" s="100" t="s">
        <v>126</v>
      </c>
      <c r="D17" s="104">
        <v>3600000</v>
      </c>
      <c r="E17" s="142">
        <v>45652</v>
      </c>
      <c r="F17" s="102" t="s">
        <v>130</v>
      </c>
      <c r="G17" s="102" t="s">
        <v>131</v>
      </c>
      <c r="H17" s="102" t="s">
        <v>140</v>
      </c>
      <c r="I17" s="102"/>
      <c r="J17" s="101"/>
      <c r="K17" s="89"/>
      <c r="L17" s="54"/>
      <c r="O17" s="105"/>
    </row>
    <row r="18" spans="1:15" s="78" customFormat="1" ht="24" customHeight="1" x14ac:dyDescent="0.15">
      <c r="A18" s="32" t="s">
        <v>100</v>
      </c>
      <c r="B18" s="76" t="s">
        <v>115</v>
      </c>
      <c r="C18" s="100" t="s">
        <v>127</v>
      </c>
      <c r="D18" s="104">
        <v>6000000</v>
      </c>
      <c r="E18" s="142">
        <v>45653</v>
      </c>
      <c r="F18" s="102" t="s">
        <v>130</v>
      </c>
      <c r="G18" s="102" t="s">
        <v>131</v>
      </c>
      <c r="H18" s="102" t="s">
        <v>140</v>
      </c>
      <c r="I18" s="102"/>
      <c r="J18" s="101"/>
      <c r="K18" s="89"/>
      <c r="L18" s="54"/>
      <c r="O18" s="105"/>
    </row>
    <row r="19" spans="1:15" s="78" customFormat="1" ht="24" customHeight="1" x14ac:dyDescent="0.15">
      <c r="A19" s="32" t="s">
        <v>100</v>
      </c>
      <c r="B19" s="76" t="s">
        <v>116</v>
      </c>
      <c r="C19" s="100" t="s">
        <v>128</v>
      </c>
      <c r="D19" s="104">
        <v>3960000</v>
      </c>
      <c r="E19" s="142">
        <v>45653</v>
      </c>
      <c r="F19" s="102" t="s">
        <v>130</v>
      </c>
      <c r="G19" s="102" t="s">
        <v>131</v>
      </c>
      <c r="H19" s="102" t="s">
        <v>140</v>
      </c>
      <c r="I19" s="102"/>
      <c r="J19" s="101"/>
      <c r="K19" s="89"/>
      <c r="L19" s="54"/>
      <c r="O19" s="105"/>
    </row>
    <row r="20" spans="1:15" s="78" customFormat="1" ht="24" customHeight="1" x14ac:dyDescent="0.15">
      <c r="A20" s="32" t="s">
        <v>100</v>
      </c>
      <c r="B20" s="76" t="s">
        <v>117</v>
      </c>
      <c r="C20" s="100" t="s">
        <v>120</v>
      </c>
      <c r="D20" s="104">
        <v>21822000</v>
      </c>
      <c r="E20" s="142">
        <v>45656</v>
      </c>
      <c r="F20" s="102" t="s">
        <v>130</v>
      </c>
      <c r="G20" s="102" t="s">
        <v>131</v>
      </c>
      <c r="H20" s="102" t="s">
        <v>140</v>
      </c>
      <c r="I20" s="102"/>
      <c r="J20" s="101"/>
      <c r="K20" s="89"/>
      <c r="L20" s="54"/>
      <c r="O20" s="105"/>
    </row>
    <row r="21" spans="1:15" s="78" customFormat="1" ht="24" customHeight="1" x14ac:dyDescent="0.15">
      <c r="A21" s="32" t="s">
        <v>100</v>
      </c>
      <c r="B21" s="76" t="s">
        <v>118</v>
      </c>
      <c r="C21" s="100" t="s">
        <v>132</v>
      </c>
      <c r="D21" s="104">
        <v>4784400</v>
      </c>
      <c r="E21" s="142">
        <v>45656</v>
      </c>
      <c r="F21" s="102" t="s">
        <v>130</v>
      </c>
      <c r="G21" s="102" t="s">
        <v>131</v>
      </c>
      <c r="H21" s="102" t="s">
        <v>140</v>
      </c>
      <c r="I21" s="102"/>
      <c r="J21" s="101"/>
      <c r="K21" s="89"/>
      <c r="L21" s="54"/>
      <c r="O21" s="105"/>
    </row>
    <row r="22" spans="1:15" s="78" customFormat="1" ht="24" customHeight="1" x14ac:dyDescent="0.15">
      <c r="A22" s="32" t="s">
        <v>100</v>
      </c>
      <c r="B22" s="76" t="s">
        <v>119</v>
      </c>
      <c r="C22" s="100" t="s">
        <v>129</v>
      </c>
      <c r="D22" s="104">
        <v>14940000</v>
      </c>
      <c r="E22" s="142">
        <v>45657</v>
      </c>
      <c r="F22" s="102" t="s">
        <v>130</v>
      </c>
      <c r="G22" s="102" t="s">
        <v>131</v>
      </c>
      <c r="H22" s="102" t="s">
        <v>140</v>
      </c>
      <c r="I22" s="102"/>
      <c r="J22" s="101"/>
      <c r="K22" s="89"/>
      <c r="L22" s="54"/>
      <c r="O22" s="105"/>
    </row>
    <row r="23" spans="1:15" s="78" customFormat="1" ht="24" customHeight="1" x14ac:dyDescent="0.15">
      <c r="A23" s="32" t="s">
        <v>100</v>
      </c>
      <c r="B23" s="76" t="s">
        <v>145</v>
      </c>
      <c r="C23" s="100" t="s">
        <v>148</v>
      </c>
      <c r="D23" s="104">
        <v>8429400</v>
      </c>
      <c r="E23" s="142" t="s">
        <v>146</v>
      </c>
      <c r="F23" s="102" t="s">
        <v>146</v>
      </c>
      <c r="G23" s="102" t="s">
        <v>150</v>
      </c>
      <c r="H23" s="102" t="s">
        <v>140</v>
      </c>
      <c r="I23" s="102"/>
      <c r="J23" s="101"/>
      <c r="K23" s="89"/>
      <c r="L23" s="54"/>
      <c r="O23" s="105"/>
    </row>
    <row r="24" spans="1:15" s="78" customFormat="1" ht="24" customHeight="1" x14ac:dyDescent="0.15">
      <c r="A24" s="32" t="s">
        <v>100</v>
      </c>
      <c r="B24" s="76" t="s">
        <v>135</v>
      </c>
      <c r="C24" s="100" t="s">
        <v>133</v>
      </c>
      <c r="D24" s="104">
        <v>7375000</v>
      </c>
      <c r="E24" s="142" t="s">
        <v>147</v>
      </c>
      <c r="F24" s="102" t="s">
        <v>149</v>
      </c>
      <c r="G24" s="102" t="s">
        <v>150</v>
      </c>
      <c r="H24" s="102" t="s">
        <v>140</v>
      </c>
      <c r="I24" s="102"/>
      <c r="J24" s="101"/>
      <c r="K24" s="89"/>
      <c r="L24" s="54"/>
      <c r="O24" s="105"/>
    </row>
    <row r="25" spans="1:15" s="78" customFormat="1" ht="24" customHeight="1" x14ac:dyDescent="0.15">
      <c r="A25" s="32" t="s">
        <v>100</v>
      </c>
      <c r="B25" s="76" t="s">
        <v>203</v>
      </c>
      <c r="C25" s="100" t="s">
        <v>204</v>
      </c>
      <c r="D25" s="104">
        <v>4392000</v>
      </c>
      <c r="E25" s="142" t="s">
        <v>206</v>
      </c>
      <c r="F25" s="102" t="s">
        <v>207</v>
      </c>
      <c r="G25" s="102" t="s">
        <v>208</v>
      </c>
      <c r="H25" s="102" t="s">
        <v>220</v>
      </c>
      <c r="I25" s="102" t="s">
        <v>205</v>
      </c>
      <c r="J25" s="101"/>
      <c r="K25" s="89"/>
      <c r="L25" s="54"/>
      <c r="O25" s="105"/>
    </row>
    <row r="26" spans="1:15" ht="24" customHeight="1" x14ac:dyDescent="0.15">
      <c r="A26" s="163" t="s">
        <v>210</v>
      </c>
      <c r="B26" s="76" t="s">
        <v>211</v>
      </c>
      <c r="C26" s="100" t="s">
        <v>212</v>
      </c>
      <c r="D26" s="104">
        <v>1977000</v>
      </c>
      <c r="E26" s="102" t="s">
        <v>213</v>
      </c>
      <c r="F26" s="102" t="s">
        <v>214</v>
      </c>
      <c r="G26" s="102" t="s">
        <v>215</v>
      </c>
      <c r="H26" s="102" t="s">
        <v>251</v>
      </c>
      <c r="I26" s="102" t="s">
        <v>216</v>
      </c>
      <c r="J26" s="101"/>
    </row>
    <row r="27" spans="1:15" ht="24" customHeight="1" x14ac:dyDescent="0.15">
      <c r="A27" s="163" t="s">
        <v>218</v>
      </c>
      <c r="B27" s="76" t="s">
        <v>221</v>
      </c>
      <c r="C27" s="100" t="s">
        <v>219</v>
      </c>
      <c r="D27" s="104">
        <v>968000</v>
      </c>
      <c r="E27" s="102" t="s">
        <v>220</v>
      </c>
      <c r="F27" s="102" t="s">
        <v>220</v>
      </c>
      <c r="G27" s="102" t="s">
        <v>222</v>
      </c>
      <c r="H27" s="102" t="s">
        <v>217</v>
      </c>
      <c r="I27" s="102" t="s">
        <v>217</v>
      </c>
      <c r="J27" s="101"/>
    </row>
    <row r="28" spans="1:15" ht="24" customHeight="1" x14ac:dyDescent="0.15">
      <c r="A28" s="163" t="s">
        <v>218</v>
      </c>
      <c r="B28" s="76" t="s">
        <v>223</v>
      </c>
      <c r="C28" s="100" t="s">
        <v>219</v>
      </c>
      <c r="D28" s="104">
        <v>10996700</v>
      </c>
      <c r="E28" s="102" t="s">
        <v>220</v>
      </c>
      <c r="F28" s="102" t="s">
        <v>220</v>
      </c>
      <c r="G28" s="102" t="s">
        <v>222</v>
      </c>
      <c r="H28" s="102" t="s">
        <v>217</v>
      </c>
      <c r="I28" s="102" t="s">
        <v>217</v>
      </c>
      <c r="J28" s="101"/>
    </row>
    <row r="29" spans="1:15" ht="24" customHeight="1" x14ac:dyDescent="0.15">
      <c r="A29" s="163" t="s">
        <v>218</v>
      </c>
      <c r="B29" s="76" t="s">
        <v>224</v>
      </c>
      <c r="C29" s="100" t="s">
        <v>225</v>
      </c>
      <c r="D29" s="104">
        <v>14847860</v>
      </c>
      <c r="E29" s="102" t="s">
        <v>220</v>
      </c>
      <c r="F29" s="102" t="s">
        <v>220</v>
      </c>
      <c r="G29" s="102" t="s">
        <v>226</v>
      </c>
      <c r="H29" s="102" t="s">
        <v>217</v>
      </c>
      <c r="I29" s="102" t="s">
        <v>217</v>
      </c>
      <c r="J29" s="101"/>
    </row>
    <row r="30" spans="1:15" ht="24" customHeight="1" x14ac:dyDescent="0.15">
      <c r="A30" s="163" t="s">
        <v>218</v>
      </c>
      <c r="B30" s="76" t="s">
        <v>227</v>
      </c>
      <c r="C30" s="100" t="s">
        <v>228</v>
      </c>
      <c r="D30" s="104">
        <v>423120</v>
      </c>
      <c r="E30" s="102" t="s">
        <v>229</v>
      </c>
      <c r="F30" s="102" t="s">
        <v>229</v>
      </c>
      <c r="G30" s="102" t="s">
        <v>226</v>
      </c>
      <c r="H30" s="102" t="s">
        <v>230</v>
      </c>
      <c r="I30" s="102" t="s">
        <v>230</v>
      </c>
      <c r="J30" s="101"/>
    </row>
    <row r="31" spans="1:15" ht="24" customHeight="1" x14ac:dyDescent="0.15">
      <c r="A31" s="163" t="s">
        <v>231</v>
      </c>
      <c r="B31" s="76" t="s">
        <v>232</v>
      </c>
      <c r="C31" s="100" t="s">
        <v>233</v>
      </c>
      <c r="D31" s="104">
        <v>33357980</v>
      </c>
      <c r="E31" s="102" t="s">
        <v>234</v>
      </c>
      <c r="F31" s="102" t="s">
        <v>234</v>
      </c>
      <c r="G31" s="102" t="s">
        <v>226</v>
      </c>
      <c r="H31" s="102" t="s">
        <v>230</v>
      </c>
      <c r="I31" s="102" t="s">
        <v>230</v>
      </c>
      <c r="J31" s="101"/>
    </row>
    <row r="32" spans="1:15" ht="24" customHeight="1" x14ac:dyDescent="0.15">
      <c r="A32" s="163" t="s">
        <v>231</v>
      </c>
      <c r="B32" s="76" t="s">
        <v>236</v>
      </c>
      <c r="C32" s="100" t="s">
        <v>237</v>
      </c>
      <c r="D32" s="104">
        <v>78721530</v>
      </c>
      <c r="E32" s="102" t="s">
        <v>238</v>
      </c>
      <c r="F32" s="102" t="s">
        <v>238</v>
      </c>
      <c r="G32" s="102" t="s">
        <v>239</v>
      </c>
      <c r="H32" s="102" t="s">
        <v>235</v>
      </c>
      <c r="I32" s="102" t="s">
        <v>235</v>
      </c>
      <c r="J32" s="101"/>
    </row>
    <row r="33" spans="1:10" ht="24" customHeight="1" x14ac:dyDescent="0.15">
      <c r="A33" s="163" t="s">
        <v>231</v>
      </c>
      <c r="B33" s="76" t="s">
        <v>243</v>
      </c>
      <c r="C33" s="100" t="s">
        <v>244</v>
      </c>
      <c r="D33" s="104">
        <v>660000</v>
      </c>
      <c r="E33" s="102" t="s">
        <v>242</v>
      </c>
      <c r="F33" s="102" t="s">
        <v>241</v>
      </c>
      <c r="G33" s="102" t="s">
        <v>240</v>
      </c>
      <c r="H33" s="102" t="s">
        <v>245</v>
      </c>
      <c r="I33" s="102" t="s">
        <v>246</v>
      </c>
      <c r="J33" s="101"/>
    </row>
    <row r="34" spans="1:10" ht="24" customHeight="1" x14ac:dyDescent="0.15">
      <c r="A34" s="163" t="s">
        <v>210</v>
      </c>
      <c r="B34" s="76" t="s">
        <v>250</v>
      </c>
      <c r="C34" s="163" t="s">
        <v>249</v>
      </c>
      <c r="D34" s="104">
        <v>7982000</v>
      </c>
      <c r="E34" s="102" t="s">
        <v>238</v>
      </c>
      <c r="F34" s="102" t="s">
        <v>238</v>
      </c>
      <c r="G34" s="102" t="s">
        <v>248</v>
      </c>
      <c r="H34" s="102" t="s">
        <v>247</v>
      </c>
      <c r="I34" s="102" t="s">
        <v>230</v>
      </c>
      <c r="J34" s="101"/>
    </row>
    <row r="1048326" spans="10:10" ht="24" customHeight="1" x14ac:dyDescent="0.15">
      <c r="J1048326" s="6" t="s">
        <v>98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"/>
  <sheetViews>
    <sheetView showGridLines="0" zoomScaleNormal="100" workbookViewId="0">
      <pane ySplit="3" topLeftCell="A4" activePane="bottomLeft" state="frozen"/>
      <selection activeCell="C4" sqref="C4"/>
      <selection pane="bottomLeft" activeCell="I21" sqref="I21"/>
    </sheetView>
  </sheetViews>
  <sheetFormatPr defaultRowHeight="24" customHeight="1" x14ac:dyDescent="0.15"/>
  <cols>
    <col min="1" max="1" width="11.109375" style="46" customWidth="1"/>
    <col min="2" max="2" width="35.77734375" style="49" customWidth="1"/>
    <col min="3" max="3" width="20.77734375" style="50" customWidth="1"/>
    <col min="4" max="4" width="10.77734375" style="51" customWidth="1"/>
    <col min="5" max="6" width="9.33203125" style="52" customWidth="1"/>
    <col min="7" max="7" width="10.6640625" style="52" customWidth="1"/>
    <col min="8" max="8" width="10.5546875" style="52" bestFit="1" customWidth="1"/>
    <col min="9" max="9" width="9.33203125" style="46" customWidth="1"/>
    <col min="10" max="11" width="8.88671875" style="53" customWidth="1"/>
    <col min="12" max="16384" width="8.88671875" style="53"/>
  </cols>
  <sheetData>
    <row r="1" spans="1:9" ht="36" customHeight="1" x14ac:dyDescent="0.15">
      <c r="A1" s="166" t="s">
        <v>17</v>
      </c>
      <c r="B1" s="166"/>
      <c r="C1" s="166"/>
      <c r="D1" s="166"/>
      <c r="E1" s="166"/>
      <c r="F1" s="166"/>
      <c r="G1" s="166"/>
      <c r="H1" s="166"/>
      <c r="I1" s="166"/>
    </row>
    <row r="2" spans="1:9" ht="25.5" customHeight="1" x14ac:dyDescent="0.15">
      <c r="A2" s="37" t="s">
        <v>143</v>
      </c>
      <c r="B2" s="47"/>
      <c r="C2" s="47"/>
      <c r="D2" s="48"/>
      <c r="E2" s="48"/>
      <c r="F2" s="48"/>
      <c r="G2" s="48"/>
      <c r="H2" s="48"/>
      <c r="I2" s="45" t="s">
        <v>209</v>
      </c>
    </row>
    <row r="3" spans="1:9" ht="35.25" customHeight="1" x14ac:dyDescent="0.15">
      <c r="A3" s="1" t="s">
        <v>3</v>
      </c>
      <c r="B3" s="2" t="s">
        <v>4</v>
      </c>
      <c r="C3" s="9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1" t="s">
        <v>99</v>
      </c>
    </row>
    <row r="4" spans="1:9" ht="24" customHeight="1" x14ac:dyDescent="0.15">
      <c r="A4" s="32" t="s">
        <v>100</v>
      </c>
      <c r="B4" s="76" t="s">
        <v>137</v>
      </c>
      <c r="C4" s="100" t="s">
        <v>139</v>
      </c>
      <c r="D4" s="104">
        <v>323490820</v>
      </c>
      <c r="E4" s="104"/>
      <c r="F4" s="104">
        <v>26957560</v>
      </c>
      <c r="G4" s="104"/>
      <c r="H4" s="143">
        <f>26957660+(26957560*2)</f>
        <v>80872780</v>
      </c>
      <c r="I4" s="101"/>
    </row>
    <row r="5" spans="1:9" ht="24" customHeight="1" x14ac:dyDescent="0.15">
      <c r="A5" s="32" t="s">
        <v>100</v>
      </c>
      <c r="B5" s="76" t="s">
        <v>104</v>
      </c>
      <c r="C5" s="100" t="s">
        <v>122</v>
      </c>
      <c r="D5" s="104">
        <v>7326000</v>
      </c>
      <c r="E5" s="104"/>
      <c r="F5" s="104">
        <v>610500</v>
      </c>
      <c r="G5" s="104"/>
      <c r="H5" s="143">
        <f>610500*4</f>
        <v>2442000</v>
      </c>
      <c r="I5" s="101"/>
    </row>
    <row r="6" spans="1:9" ht="24" customHeight="1" x14ac:dyDescent="0.15">
      <c r="A6" s="32" t="s">
        <v>100</v>
      </c>
      <c r="B6" s="76" t="s">
        <v>105</v>
      </c>
      <c r="C6" s="100" t="s">
        <v>122</v>
      </c>
      <c r="D6" s="104">
        <v>937200</v>
      </c>
      <c r="E6" s="104"/>
      <c r="F6" s="104">
        <v>78100</v>
      </c>
      <c r="G6" s="104"/>
      <c r="H6" s="143">
        <f>78100*4</f>
        <v>312400</v>
      </c>
      <c r="I6" s="101"/>
    </row>
    <row r="7" spans="1:9" ht="24" customHeight="1" x14ac:dyDescent="0.15">
      <c r="A7" s="32" t="s">
        <v>100</v>
      </c>
      <c r="B7" s="76" t="s">
        <v>106</v>
      </c>
      <c r="C7" s="100" t="s">
        <v>122</v>
      </c>
      <c r="D7" s="104">
        <v>7260000</v>
      </c>
      <c r="E7" s="104"/>
      <c r="F7" s="104">
        <v>605000</v>
      </c>
      <c r="G7" s="104"/>
      <c r="H7" s="143">
        <f>605000*4</f>
        <v>2420000</v>
      </c>
      <c r="I7" s="101"/>
    </row>
    <row r="8" spans="1:9" ht="24" customHeight="1" x14ac:dyDescent="0.15">
      <c r="A8" s="32" t="s">
        <v>100</v>
      </c>
      <c r="B8" s="76" t="s">
        <v>107</v>
      </c>
      <c r="C8" s="100" t="s">
        <v>122</v>
      </c>
      <c r="D8" s="104">
        <v>2377200</v>
      </c>
      <c r="E8" s="104"/>
      <c r="F8" s="104">
        <v>171600</v>
      </c>
      <c r="G8" s="104"/>
      <c r="H8" s="143">
        <f>171600*4</f>
        <v>686400</v>
      </c>
      <c r="I8" s="101"/>
    </row>
    <row r="9" spans="1:9" ht="24" customHeight="1" x14ac:dyDescent="0.15">
      <c r="A9" s="32" t="s">
        <v>100</v>
      </c>
      <c r="B9" s="76" t="s">
        <v>108</v>
      </c>
      <c r="C9" s="100" t="s">
        <v>122</v>
      </c>
      <c r="D9" s="104">
        <v>7260000</v>
      </c>
      <c r="E9" s="104"/>
      <c r="F9" s="104">
        <v>605000</v>
      </c>
      <c r="G9" s="104"/>
      <c r="H9" s="143">
        <f>605000*4</f>
        <v>2420000</v>
      </c>
      <c r="I9" s="101"/>
    </row>
    <row r="10" spans="1:9" ht="24" customHeight="1" x14ac:dyDescent="0.15">
      <c r="A10" s="32" t="s">
        <v>100</v>
      </c>
      <c r="B10" s="76" t="s">
        <v>109</v>
      </c>
      <c r="C10" s="100" t="s">
        <v>122</v>
      </c>
      <c r="D10" s="104">
        <v>4005600</v>
      </c>
      <c r="E10" s="104"/>
      <c r="F10" s="104">
        <v>280240</v>
      </c>
      <c r="G10" s="104"/>
      <c r="H10" s="143">
        <f>239240+199890+244300+280240</f>
        <v>963670</v>
      </c>
      <c r="I10" s="101"/>
    </row>
    <row r="11" spans="1:9" ht="24" customHeight="1" x14ac:dyDescent="0.15">
      <c r="A11" s="32" t="s">
        <v>100</v>
      </c>
      <c r="B11" s="76" t="s">
        <v>110</v>
      </c>
      <c r="C11" s="100" t="s">
        <v>122</v>
      </c>
      <c r="D11" s="104">
        <v>6600000</v>
      </c>
      <c r="E11" s="104"/>
      <c r="F11" s="104">
        <v>550000</v>
      </c>
      <c r="G11" s="104"/>
      <c r="H11" s="143">
        <f>550000*4</f>
        <v>2200000</v>
      </c>
      <c r="I11" s="101"/>
    </row>
    <row r="12" spans="1:9" ht="24" customHeight="1" x14ac:dyDescent="0.15">
      <c r="A12" s="32" t="s">
        <v>100</v>
      </c>
      <c r="B12" s="76" t="s">
        <v>103</v>
      </c>
      <c r="C12" s="100" t="s">
        <v>121</v>
      </c>
      <c r="D12" s="104">
        <v>3600000</v>
      </c>
      <c r="E12" s="104"/>
      <c r="F12" s="104">
        <v>300000</v>
      </c>
      <c r="G12" s="104"/>
      <c r="H12" s="143">
        <f>300000*3</f>
        <v>900000</v>
      </c>
      <c r="I12" s="101"/>
    </row>
    <row r="13" spans="1:9" ht="24" customHeight="1" x14ac:dyDescent="0.15">
      <c r="A13" s="32" t="s">
        <v>100</v>
      </c>
      <c r="B13" s="76" t="s">
        <v>111</v>
      </c>
      <c r="C13" s="100" t="s">
        <v>123</v>
      </c>
      <c r="D13" s="104">
        <v>3960000</v>
      </c>
      <c r="E13" s="104"/>
      <c r="F13" s="104">
        <v>330000</v>
      </c>
      <c r="G13" s="104"/>
      <c r="H13" s="143">
        <f>330000*3</f>
        <v>990000</v>
      </c>
      <c r="I13" s="101"/>
    </row>
    <row r="14" spans="1:9" ht="24" customHeight="1" x14ac:dyDescent="0.15">
      <c r="A14" s="32" t="s">
        <v>100</v>
      </c>
      <c r="B14" s="76" t="s">
        <v>112</v>
      </c>
      <c r="C14" s="100" t="s">
        <v>124</v>
      </c>
      <c r="D14" s="104">
        <v>8040000</v>
      </c>
      <c r="E14" s="104"/>
      <c r="F14" s="104">
        <v>670000</v>
      </c>
      <c r="G14" s="104"/>
      <c r="H14" s="104">
        <f>670000*3</f>
        <v>2010000</v>
      </c>
      <c r="I14" s="101"/>
    </row>
    <row r="15" spans="1:9" ht="24" customHeight="1" x14ac:dyDescent="0.15">
      <c r="A15" s="32" t="s">
        <v>100</v>
      </c>
      <c r="B15" s="76" t="s">
        <v>113</v>
      </c>
      <c r="C15" s="100" t="s">
        <v>125</v>
      </c>
      <c r="D15" s="104">
        <v>8316000</v>
      </c>
      <c r="E15" s="104"/>
      <c r="F15" s="104">
        <v>693000</v>
      </c>
      <c r="G15" s="104"/>
      <c r="H15" s="104">
        <f>693000*1</f>
        <v>693000</v>
      </c>
      <c r="I15" s="101"/>
    </row>
    <row r="16" spans="1:9" ht="24" customHeight="1" x14ac:dyDescent="0.15">
      <c r="A16" s="32" t="s">
        <v>100</v>
      </c>
      <c r="B16" s="76" t="s">
        <v>144</v>
      </c>
      <c r="C16" s="100" t="s">
        <v>139</v>
      </c>
      <c r="D16" s="104">
        <v>33720000</v>
      </c>
      <c r="E16" s="104"/>
      <c r="F16" s="104">
        <v>2668110</v>
      </c>
      <c r="G16" s="104"/>
      <c r="H16" s="104">
        <f>2561100+2668110+2611090+2668110</f>
        <v>10508410</v>
      </c>
      <c r="I16" s="101"/>
    </row>
    <row r="17" spans="1:9" ht="24" customHeight="1" x14ac:dyDescent="0.15">
      <c r="A17" s="32" t="s">
        <v>100</v>
      </c>
      <c r="B17" s="76" t="s">
        <v>114</v>
      </c>
      <c r="C17" s="100" t="s">
        <v>126</v>
      </c>
      <c r="D17" s="104">
        <v>3600000</v>
      </c>
      <c r="E17" s="104"/>
      <c r="F17" s="104">
        <v>300000</v>
      </c>
      <c r="G17" s="104"/>
      <c r="H17" s="104">
        <f>300000*3</f>
        <v>900000</v>
      </c>
      <c r="I17" s="101"/>
    </row>
    <row r="18" spans="1:9" ht="24" customHeight="1" x14ac:dyDescent="0.15">
      <c r="A18" s="32" t="s">
        <v>100</v>
      </c>
      <c r="B18" s="76" t="s">
        <v>115</v>
      </c>
      <c r="C18" s="100" t="s">
        <v>127</v>
      </c>
      <c r="D18" s="104">
        <v>6000000</v>
      </c>
      <c r="E18" s="104"/>
      <c r="F18" s="104">
        <v>500000</v>
      </c>
      <c r="G18" s="104"/>
      <c r="H18" s="104">
        <f>500000*3</f>
        <v>1500000</v>
      </c>
      <c r="I18" s="101"/>
    </row>
    <row r="19" spans="1:9" ht="24" customHeight="1" x14ac:dyDescent="0.15">
      <c r="A19" s="32" t="s">
        <v>100</v>
      </c>
      <c r="B19" s="76" t="s">
        <v>116</v>
      </c>
      <c r="C19" s="100" t="s">
        <v>128</v>
      </c>
      <c r="D19" s="104">
        <v>3960000</v>
      </c>
      <c r="E19" s="104"/>
      <c r="F19" s="104">
        <v>330000</v>
      </c>
      <c r="G19" s="104"/>
      <c r="H19" s="104">
        <f>330000*3</f>
        <v>990000</v>
      </c>
      <c r="I19" s="101"/>
    </row>
    <row r="20" spans="1:9" ht="24" customHeight="1" x14ac:dyDescent="0.15">
      <c r="A20" s="32" t="s">
        <v>100</v>
      </c>
      <c r="B20" s="76" t="s">
        <v>117</v>
      </c>
      <c r="C20" s="100" t="s">
        <v>120</v>
      </c>
      <c r="D20" s="104">
        <v>21822000</v>
      </c>
      <c r="E20" s="104"/>
      <c r="F20" s="104">
        <v>5455500</v>
      </c>
      <c r="G20" s="104"/>
      <c r="H20" s="104">
        <f>5455500</f>
        <v>5455500</v>
      </c>
      <c r="I20" s="101"/>
    </row>
    <row r="21" spans="1:9" ht="24" customHeight="1" x14ac:dyDescent="0.15">
      <c r="A21" s="32" t="s">
        <v>100</v>
      </c>
      <c r="B21" s="76" t="s">
        <v>118</v>
      </c>
      <c r="C21" s="100" t="s">
        <v>132</v>
      </c>
      <c r="D21" s="104">
        <v>4784400</v>
      </c>
      <c r="E21" s="104"/>
      <c r="F21" s="104">
        <v>4166100</v>
      </c>
      <c r="G21" s="104"/>
      <c r="H21" s="104">
        <f>(418600*2)+4166100</f>
        <v>5003300</v>
      </c>
      <c r="I21" s="163"/>
    </row>
    <row r="22" spans="1:9" ht="24" customHeight="1" x14ac:dyDescent="0.15">
      <c r="A22" s="32" t="s">
        <v>100</v>
      </c>
      <c r="B22" s="76" t="s">
        <v>119</v>
      </c>
      <c r="C22" s="100" t="s">
        <v>129</v>
      </c>
      <c r="D22" s="104">
        <v>14940000</v>
      </c>
      <c r="E22" s="104"/>
      <c r="F22" s="104">
        <v>1245000</v>
      </c>
      <c r="G22" s="104"/>
      <c r="H22" s="104">
        <f>1245000*3</f>
        <v>3735000</v>
      </c>
      <c r="I22" s="101"/>
    </row>
    <row r="23" spans="1:9" ht="24" hidden="1" customHeight="1" x14ac:dyDescent="0.15">
      <c r="A23" s="32" t="s">
        <v>100</v>
      </c>
      <c r="B23" s="76" t="s">
        <v>145</v>
      </c>
      <c r="C23" s="100" t="s">
        <v>148</v>
      </c>
      <c r="D23" s="104">
        <v>8429400</v>
      </c>
      <c r="E23" s="104"/>
      <c r="F23" s="104">
        <v>0</v>
      </c>
      <c r="G23" s="104"/>
      <c r="H23" s="104">
        <v>2107350</v>
      </c>
      <c r="I23" s="101"/>
    </row>
    <row r="24" spans="1:9" ht="24" customHeight="1" x14ac:dyDescent="0.15">
      <c r="A24" s="32" t="s">
        <v>100</v>
      </c>
      <c r="B24" s="76" t="s">
        <v>135</v>
      </c>
      <c r="C24" s="100" t="s">
        <v>133</v>
      </c>
      <c r="D24" s="104">
        <v>7375000</v>
      </c>
      <c r="E24" s="104"/>
      <c r="F24" s="104">
        <f>150000+50000</f>
        <v>200000</v>
      </c>
      <c r="G24" s="104"/>
      <c r="H24" s="104">
        <f>200000+375000+2850000+150000+50000</f>
        <v>3625000</v>
      </c>
      <c r="I24" s="101"/>
    </row>
    <row r="25" spans="1:9" ht="24" customHeight="1" x14ac:dyDescent="0.15">
      <c r="A25" s="32" t="s">
        <v>100</v>
      </c>
      <c r="B25" s="76" t="s">
        <v>151</v>
      </c>
      <c r="C25" s="100" t="s">
        <v>152</v>
      </c>
      <c r="D25" s="104">
        <v>18500000</v>
      </c>
      <c r="E25" s="104"/>
      <c r="F25" s="104"/>
      <c r="G25" s="104">
        <v>18500000</v>
      </c>
      <c r="H25" s="104">
        <v>18500000</v>
      </c>
      <c r="I25" s="101"/>
    </row>
    <row r="26" spans="1:9" ht="24" customHeight="1" x14ac:dyDescent="0.15">
      <c r="A26" s="32" t="s">
        <v>100</v>
      </c>
      <c r="B26" s="76" t="s">
        <v>203</v>
      </c>
      <c r="C26" s="100" t="s">
        <v>204</v>
      </c>
      <c r="D26" s="104">
        <v>4392000</v>
      </c>
      <c r="E26" s="104"/>
      <c r="F26" s="104"/>
      <c r="G26" s="104">
        <v>4392000</v>
      </c>
      <c r="H26" s="104">
        <v>4392000</v>
      </c>
      <c r="I26" s="101"/>
    </row>
    <row r="27" spans="1:9" ht="24" customHeight="1" x14ac:dyDescent="0.15">
      <c r="A27" s="163" t="s">
        <v>210</v>
      </c>
      <c r="B27" s="76" t="s">
        <v>211</v>
      </c>
      <c r="C27" s="100" t="s">
        <v>212</v>
      </c>
      <c r="D27" s="104">
        <v>1977000</v>
      </c>
      <c r="E27" s="104"/>
      <c r="F27" s="104"/>
      <c r="G27" s="104">
        <v>1977000</v>
      </c>
      <c r="H27" s="104">
        <v>1977000</v>
      </c>
      <c r="I27" s="101"/>
    </row>
    <row r="28" spans="1:9" ht="24" customHeight="1" x14ac:dyDescent="0.15">
      <c r="A28" s="163" t="s">
        <v>218</v>
      </c>
      <c r="B28" s="76" t="s">
        <v>221</v>
      </c>
      <c r="C28" s="100" t="s">
        <v>219</v>
      </c>
      <c r="D28" s="104">
        <v>968000</v>
      </c>
      <c r="E28" s="104"/>
      <c r="F28" s="104"/>
      <c r="G28" s="104">
        <v>968000</v>
      </c>
      <c r="H28" s="104">
        <v>968000</v>
      </c>
      <c r="I28" s="101"/>
    </row>
    <row r="29" spans="1:9" ht="24" customHeight="1" x14ac:dyDescent="0.15">
      <c r="A29" s="163" t="s">
        <v>218</v>
      </c>
      <c r="B29" s="76" t="s">
        <v>223</v>
      </c>
      <c r="C29" s="100" t="s">
        <v>219</v>
      </c>
      <c r="D29" s="104">
        <v>10996700</v>
      </c>
      <c r="E29" s="104"/>
      <c r="F29" s="104"/>
      <c r="G29" s="104">
        <v>10996700</v>
      </c>
      <c r="H29" s="104">
        <v>10996700</v>
      </c>
      <c r="I29" s="101"/>
    </row>
    <row r="30" spans="1:9" ht="24" customHeight="1" x14ac:dyDescent="0.15">
      <c r="A30" s="163" t="s">
        <v>218</v>
      </c>
      <c r="B30" s="76" t="s">
        <v>224</v>
      </c>
      <c r="C30" s="100" t="s">
        <v>225</v>
      </c>
      <c r="D30" s="104">
        <v>14847860</v>
      </c>
      <c r="E30" s="104"/>
      <c r="F30" s="104"/>
      <c r="G30" s="104">
        <v>14847860</v>
      </c>
      <c r="H30" s="104">
        <v>14847860</v>
      </c>
      <c r="I30" s="101"/>
    </row>
    <row r="31" spans="1:9" ht="24" customHeight="1" x14ac:dyDescent="0.15">
      <c r="A31" s="163" t="s">
        <v>218</v>
      </c>
      <c r="B31" s="76" t="s">
        <v>227</v>
      </c>
      <c r="C31" s="100" t="s">
        <v>228</v>
      </c>
      <c r="D31" s="104">
        <v>423120</v>
      </c>
      <c r="E31" s="104"/>
      <c r="F31" s="104"/>
      <c r="G31" s="104">
        <v>423120</v>
      </c>
      <c r="H31" s="104">
        <v>423120</v>
      </c>
      <c r="I31" s="101"/>
    </row>
    <row r="32" spans="1:9" ht="24" customHeight="1" x14ac:dyDescent="0.15">
      <c r="A32" s="163" t="s">
        <v>231</v>
      </c>
      <c r="B32" s="76" t="s">
        <v>232</v>
      </c>
      <c r="C32" s="100" t="s">
        <v>233</v>
      </c>
      <c r="D32" s="104">
        <v>33357980</v>
      </c>
      <c r="E32" s="104"/>
      <c r="F32" s="104"/>
      <c r="G32" s="104">
        <v>33357980</v>
      </c>
      <c r="H32" s="104">
        <v>33357980</v>
      </c>
      <c r="I32" s="101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workbookViewId="0">
      <selection activeCell="I9" sqref="I9"/>
    </sheetView>
  </sheetViews>
  <sheetFormatPr defaultRowHeight="24" customHeight="1" x14ac:dyDescent="0.15"/>
  <cols>
    <col min="1" max="1" width="14.5546875" style="39" customWidth="1"/>
    <col min="2" max="2" width="17.21875" style="39" customWidth="1"/>
    <col min="3" max="3" width="19.109375" style="39" customWidth="1"/>
    <col min="4" max="4" width="18" style="39" customWidth="1"/>
    <col min="5" max="5" width="23.77734375" style="39" customWidth="1"/>
    <col min="6" max="6" width="5.77734375" style="42" hidden="1" customWidth="1"/>
    <col min="7" max="16384" width="8.88671875" style="42"/>
  </cols>
  <sheetData>
    <row r="1" spans="1:7" s="43" customFormat="1" ht="36" customHeight="1" x14ac:dyDescent="0.15">
      <c r="A1" s="173" t="s">
        <v>92</v>
      </c>
      <c r="B1" s="173"/>
      <c r="C1" s="173"/>
      <c r="D1" s="173"/>
      <c r="E1" s="173"/>
    </row>
    <row r="2" spans="1:7" s="43" customFormat="1" ht="24" customHeight="1" thickBot="1" x14ac:dyDescent="0.2">
      <c r="A2" s="37" t="s">
        <v>143</v>
      </c>
      <c r="B2" s="82"/>
      <c r="C2" s="83"/>
      <c r="D2" s="83"/>
      <c r="E2" s="84" t="s">
        <v>79</v>
      </c>
      <c r="F2" s="38"/>
      <c r="G2" s="38"/>
    </row>
    <row r="3" spans="1:7" ht="24" customHeight="1" x14ac:dyDescent="0.15">
      <c r="A3" s="167" t="s">
        <v>96</v>
      </c>
      <c r="B3" s="106" t="s">
        <v>43</v>
      </c>
      <c r="C3" s="170" t="s">
        <v>252</v>
      </c>
      <c r="D3" s="171"/>
      <c r="E3" s="172"/>
    </row>
    <row r="4" spans="1:7" ht="24" customHeight="1" x14ac:dyDescent="0.15">
      <c r="A4" s="168"/>
      <c r="B4" s="107" t="s">
        <v>44</v>
      </c>
      <c r="C4" s="108">
        <v>2250000</v>
      </c>
      <c r="D4" s="109" t="s">
        <v>97</v>
      </c>
      <c r="E4" s="110">
        <v>1977000</v>
      </c>
    </row>
    <row r="5" spans="1:7" ht="24" customHeight="1" x14ac:dyDescent="0.15">
      <c r="A5" s="168"/>
      <c r="B5" s="107" t="s">
        <v>45</v>
      </c>
      <c r="C5" s="111">
        <f>E5/C4</f>
        <v>0.87866666666666671</v>
      </c>
      <c r="D5" s="109" t="s">
        <v>28</v>
      </c>
      <c r="E5" s="110">
        <v>1977000</v>
      </c>
    </row>
    <row r="6" spans="1:7" ht="24" customHeight="1" x14ac:dyDescent="0.15">
      <c r="A6" s="168"/>
      <c r="B6" s="107" t="s">
        <v>27</v>
      </c>
      <c r="C6" s="87" t="s">
        <v>253</v>
      </c>
      <c r="D6" s="109" t="s">
        <v>153</v>
      </c>
      <c r="E6" s="92" t="s">
        <v>254</v>
      </c>
    </row>
    <row r="7" spans="1:7" ht="24" customHeight="1" x14ac:dyDescent="0.15">
      <c r="A7" s="168"/>
      <c r="B7" s="107" t="s">
        <v>46</v>
      </c>
      <c r="C7" s="112" t="s">
        <v>264</v>
      </c>
      <c r="D7" s="109" t="s">
        <v>47</v>
      </c>
      <c r="E7" s="113" t="s">
        <v>255</v>
      </c>
    </row>
    <row r="8" spans="1:7" ht="24" customHeight="1" x14ac:dyDescent="0.15">
      <c r="A8" s="168"/>
      <c r="B8" s="107" t="s">
        <v>48</v>
      </c>
      <c r="C8" s="114" t="s">
        <v>154</v>
      </c>
      <c r="D8" s="109" t="s">
        <v>30</v>
      </c>
      <c r="E8" s="115" t="s">
        <v>256</v>
      </c>
      <c r="F8" s="42" t="s">
        <v>267</v>
      </c>
    </row>
    <row r="9" spans="1:7" ht="24" customHeight="1" thickBot="1" x14ac:dyDescent="0.2">
      <c r="A9" s="169"/>
      <c r="B9" s="116" t="s">
        <v>49</v>
      </c>
      <c r="C9" s="117" t="s">
        <v>281</v>
      </c>
      <c r="D9" s="118" t="s">
        <v>50</v>
      </c>
      <c r="E9" s="144" t="s">
        <v>257</v>
      </c>
    </row>
    <row r="10" spans="1:7" ht="24" customHeight="1" x14ac:dyDescent="0.15">
      <c r="A10" s="167" t="s">
        <v>96</v>
      </c>
      <c r="B10" s="106" t="s">
        <v>43</v>
      </c>
      <c r="C10" s="170" t="s">
        <v>258</v>
      </c>
      <c r="D10" s="171"/>
      <c r="E10" s="172"/>
    </row>
    <row r="11" spans="1:7" ht="24" customHeight="1" x14ac:dyDescent="0.15">
      <c r="A11" s="168"/>
      <c r="B11" s="107" t="s">
        <v>44</v>
      </c>
      <c r="C11" s="108">
        <v>22000000</v>
      </c>
      <c r="D11" s="109" t="s">
        <v>97</v>
      </c>
      <c r="E11" s="110">
        <v>19800000</v>
      </c>
    </row>
    <row r="12" spans="1:7" ht="24" customHeight="1" x14ac:dyDescent="0.15">
      <c r="A12" s="168"/>
      <c r="B12" s="107" t="s">
        <v>45</v>
      </c>
      <c r="C12" s="111">
        <f>E12/C11</f>
        <v>0.9</v>
      </c>
      <c r="D12" s="109" t="s">
        <v>28</v>
      </c>
      <c r="E12" s="110">
        <v>19800000</v>
      </c>
    </row>
    <row r="13" spans="1:7" ht="24" customHeight="1" x14ac:dyDescent="0.15">
      <c r="A13" s="168"/>
      <c r="B13" s="107" t="s">
        <v>27</v>
      </c>
      <c r="C13" s="87" t="s">
        <v>259</v>
      </c>
      <c r="D13" s="109" t="s">
        <v>153</v>
      </c>
      <c r="E13" s="92" t="s">
        <v>260</v>
      </c>
    </row>
    <row r="14" spans="1:7" ht="24" customHeight="1" x14ac:dyDescent="0.15">
      <c r="A14" s="168"/>
      <c r="B14" s="107" t="s">
        <v>46</v>
      </c>
      <c r="C14" s="112" t="s">
        <v>264</v>
      </c>
      <c r="D14" s="109" t="s">
        <v>47</v>
      </c>
      <c r="E14" s="113" t="s">
        <v>261</v>
      </c>
    </row>
    <row r="15" spans="1:7" ht="24" customHeight="1" x14ac:dyDescent="0.15">
      <c r="A15" s="168"/>
      <c r="B15" s="107" t="s">
        <v>48</v>
      </c>
      <c r="C15" s="114" t="s">
        <v>263</v>
      </c>
      <c r="D15" s="109" t="s">
        <v>30</v>
      </c>
      <c r="E15" s="115" t="s">
        <v>262</v>
      </c>
      <c r="F15" s="42" t="s">
        <v>266</v>
      </c>
    </row>
    <row r="16" spans="1:7" ht="24" customHeight="1" thickBot="1" x14ac:dyDescent="0.2">
      <c r="A16" s="169"/>
      <c r="B16" s="116" t="s">
        <v>49</v>
      </c>
      <c r="C16" s="117" t="s">
        <v>281</v>
      </c>
      <c r="D16" s="118" t="s">
        <v>50</v>
      </c>
      <c r="E16" s="144" t="s">
        <v>265</v>
      </c>
    </row>
    <row r="17" spans="1:6" ht="24" customHeight="1" x14ac:dyDescent="0.15">
      <c r="A17" s="167" t="s">
        <v>96</v>
      </c>
      <c r="B17" s="106" t="s">
        <v>43</v>
      </c>
      <c r="C17" s="170" t="s">
        <v>268</v>
      </c>
      <c r="D17" s="171"/>
      <c r="E17" s="172"/>
    </row>
    <row r="18" spans="1:6" ht="24" customHeight="1" x14ac:dyDescent="0.15">
      <c r="A18" s="168"/>
      <c r="B18" s="107" t="s">
        <v>44</v>
      </c>
      <c r="C18" s="108">
        <v>8402900</v>
      </c>
      <c r="D18" s="109" t="s">
        <v>97</v>
      </c>
      <c r="E18" s="110">
        <v>7982000</v>
      </c>
    </row>
    <row r="19" spans="1:6" ht="24" customHeight="1" x14ac:dyDescent="0.15">
      <c r="A19" s="168"/>
      <c r="B19" s="107" t="s">
        <v>45</v>
      </c>
      <c r="C19" s="111">
        <f>E19/C18</f>
        <v>0.94991015006723867</v>
      </c>
      <c r="D19" s="109" t="s">
        <v>28</v>
      </c>
      <c r="E19" s="110">
        <v>7982000</v>
      </c>
    </row>
    <row r="20" spans="1:6" ht="24" customHeight="1" x14ac:dyDescent="0.15">
      <c r="A20" s="168"/>
      <c r="B20" s="107" t="s">
        <v>27</v>
      </c>
      <c r="C20" s="87" t="s">
        <v>269</v>
      </c>
      <c r="D20" s="109" t="s">
        <v>153</v>
      </c>
      <c r="E20" s="92" t="s">
        <v>270</v>
      </c>
    </row>
    <row r="21" spans="1:6" ht="24" customHeight="1" x14ac:dyDescent="0.15">
      <c r="A21" s="168"/>
      <c r="B21" s="107" t="s">
        <v>46</v>
      </c>
      <c r="C21" s="112" t="s">
        <v>264</v>
      </c>
      <c r="D21" s="109" t="s">
        <v>47</v>
      </c>
      <c r="E21" s="113" t="s">
        <v>271</v>
      </c>
    </row>
    <row r="22" spans="1:6" ht="24" customHeight="1" x14ac:dyDescent="0.15">
      <c r="A22" s="168"/>
      <c r="B22" s="107" t="s">
        <v>48</v>
      </c>
      <c r="C22" s="114" t="s">
        <v>272</v>
      </c>
      <c r="D22" s="109" t="s">
        <v>30</v>
      </c>
      <c r="E22" s="115" t="s">
        <v>273</v>
      </c>
      <c r="F22" s="42" t="s">
        <v>275</v>
      </c>
    </row>
    <row r="23" spans="1:6" ht="24" customHeight="1" thickBot="1" x14ac:dyDescent="0.2">
      <c r="A23" s="169"/>
      <c r="B23" s="116" t="s">
        <v>49</v>
      </c>
      <c r="C23" s="117" t="s">
        <v>281</v>
      </c>
      <c r="D23" s="118" t="s">
        <v>50</v>
      </c>
      <c r="E23" s="144" t="s">
        <v>274</v>
      </c>
    </row>
    <row r="24" spans="1:6" ht="24" customHeight="1" x14ac:dyDescent="0.15">
      <c r="A24" s="167" t="s">
        <v>96</v>
      </c>
      <c r="B24" s="106" t="s">
        <v>43</v>
      </c>
      <c r="C24" s="170" t="s">
        <v>309</v>
      </c>
      <c r="D24" s="171"/>
      <c r="E24" s="172"/>
    </row>
    <row r="25" spans="1:6" ht="24" customHeight="1" x14ac:dyDescent="0.15">
      <c r="A25" s="168"/>
      <c r="B25" s="107" t="s">
        <v>44</v>
      </c>
      <c r="C25" s="108">
        <v>14580000</v>
      </c>
      <c r="D25" s="109" t="s">
        <v>97</v>
      </c>
      <c r="E25" s="110">
        <v>13840000</v>
      </c>
    </row>
    <row r="26" spans="1:6" ht="24" customHeight="1" x14ac:dyDescent="0.15">
      <c r="A26" s="168"/>
      <c r="B26" s="107" t="s">
        <v>45</v>
      </c>
      <c r="C26" s="111">
        <f>E26/C25</f>
        <v>0.94924554183813448</v>
      </c>
      <c r="D26" s="109" t="s">
        <v>28</v>
      </c>
      <c r="E26" s="110">
        <v>13840000</v>
      </c>
    </row>
    <row r="27" spans="1:6" ht="24" customHeight="1" x14ac:dyDescent="0.15">
      <c r="A27" s="168"/>
      <c r="B27" s="107" t="s">
        <v>27</v>
      </c>
      <c r="C27" s="87" t="s">
        <v>276</v>
      </c>
      <c r="D27" s="109" t="s">
        <v>153</v>
      </c>
      <c r="E27" s="92" t="s">
        <v>277</v>
      </c>
    </row>
    <row r="28" spans="1:6" ht="24" customHeight="1" x14ac:dyDescent="0.15">
      <c r="A28" s="168"/>
      <c r="B28" s="107" t="s">
        <v>46</v>
      </c>
      <c r="C28" s="112" t="s">
        <v>264</v>
      </c>
      <c r="D28" s="109" t="s">
        <v>47</v>
      </c>
      <c r="E28" s="113" t="s">
        <v>278</v>
      </c>
    </row>
    <row r="29" spans="1:6" ht="24" customHeight="1" x14ac:dyDescent="0.15">
      <c r="A29" s="168"/>
      <c r="B29" s="107" t="s">
        <v>48</v>
      </c>
      <c r="C29" s="114" t="s">
        <v>154</v>
      </c>
      <c r="D29" s="109" t="s">
        <v>30</v>
      </c>
      <c r="E29" s="115" t="s">
        <v>279</v>
      </c>
      <c r="F29" s="42" t="s">
        <v>280</v>
      </c>
    </row>
    <row r="30" spans="1:6" ht="24" customHeight="1" thickBot="1" x14ac:dyDescent="0.2">
      <c r="A30" s="169"/>
      <c r="B30" s="116" t="s">
        <v>49</v>
      </c>
      <c r="C30" s="117" t="s">
        <v>281</v>
      </c>
      <c r="D30" s="118" t="s">
        <v>50</v>
      </c>
      <c r="E30" s="144" t="s">
        <v>283</v>
      </c>
    </row>
    <row r="31" spans="1:6" ht="24" customHeight="1" x14ac:dyDescent="0.15">
      <c r="A31" s="167" t="s">
        <v>96</v>
      </c>
      <c r="B31" s="106" t="s">
        <v>43</v>
      </c>
      <c r="C31" s="170" t="s">
        <v>310</v>
      </c>
      <c r="D31" s="171"/>
      <c r="E31" s="172"/>
    </row>
    <row r="32" spans="1:6" ht="24" customHeight="1" x14ac:dyDescent="0.15">
      <c r="A32" s="168"/>
      <c r="B32" s="107" t="s">
        <v>44</v>
      </c>
      <c r="C32" s="108">
        <v>693000</v>
      </c>
      <c r="D32" s="109" t="s">
        <v>97</v>
      </c>
      <c r="E32" s="110">
        <v>660000</v>
      </c>
    </row>
    <row r="33" spans="1:6" ht="24" customHeight="1" x14ac:dyDescent="0.15">
      <c r="A33" s="168"/>
      <c r="B33" s="107" t="s">
        <v>45</v>
      </c>
      <c r="C33" s="111">
        <f>E33/C32</f>
        <v>0.95238095238095233</v>
      </c>
      <c r="D33" s="109" t="s">
        <v>28</v>
      </c>
      <c r="E33" s="110">
        <v>660000</v>
      </c>
    </row>
    <row r="34" spans="1:6" ht="24" customHeight="1" x14ac:dyDescent="0.15">
      <c r="A34" s="168"/>
      <c r="B34" s="107" t="s">
        <v>27</v>
      </c>
      <c r="C34" s="87" t="s">
        <v>284</v>
      </c>
      <c r="D34" s="109" t="s">
        <v>153</v>
      </c>
      <c r="E34" s="92" t="s">
        <v>285</v>
      </c>
    </row>
    <row r="35" spans="1:6" ht="24" customHeight="1" x14ac:dyDescent="0.15">
      <c r="A35" s="168"/>
      <c r="B35" s="107" t="s">
        <v>46</v>
      </c>
      <c r="C35" s="112" t="s">
        <v>264</v>
      </c>
      <c r="D35" s="109" t="s">
        <v>47</v>
      </c>
      <c r="E35" s="113" t="s">
        <v>286</v>
      </c>
    </row>
    <row r="36" spans="1:6" ht="24" customHeight="1" x14ac:dyDescent="0.15">
      <c r="A36" s="168"/>
      <c r="B36" s="107" t="s">
        <v>48</v>
      </c>
      <c r="C36" s="114" t="s">
        <v>263</v>
      </c>
      <c r="D36" s="109" t="s">
        <v>30</v>
      </c>
      <c r="E36" s="115" t="s">
        <v>287</v>
      </c>
      <c r="F36" s="42" t="s">
        <v>289</v>
      </c>
    </row>
    <row r="37" spans="1:6" ht="24" customHeight="1" thickBot="1" x14ac:dyDescent="0.2">
      <c r="A37" s="169"/>
      <c r="B37" s="116" t="s">
        <v>49</v>
      </c>
      <c r="C37" s="117" t="s">
        <v>281</v>
      </c>
      <c r="D37" s="118" t="s">
        <v>50</v>
      </c>
      <c r="E37" s="144" t="s">
        <v>288</v>
      </c>
    </row>
    <row r="38" spans="1:6" ht="24" customHeight="1" x14ac:dyDescent="0.15">
      <c r="A38" s="167" t="s">
        <v>96</v>
      </c>
      <c r="B38" s="106" t="s">
        <v>43</v>
      </c>
      <c r="C38" s="170" t="s">
        <v>311</v>
      </c>
      <c r="D38" s="171"/>
      <c r="E38" s="172"/>
    </row>
    <row r="39" spans="1:6" ht="24" customHeight="1" x14ac:dyDescent="0.15">
      <c r="A39" s="168"/>
      <c r="B39" s="107" t="s">
        <v>44</v>
      </c>
      <c r="C39" s="108">
        <v>20000000</v>
      </c>
      <c r="D39" s="109" t="s">
        <v>97</v>
      </c>
      <c r="E39" s="110">
        <v>18400000</v>
      </c>
    </row>
    <row r="40" spans="1:6" ht="24" customHeight="1" x14ac:dyDescent="0.15">
      <c r="A40" s="168"/>
      <c r="B40" s="107" t="s">
        <v>45</v>
      </c>
      <c r="C40" s="111">
        <f>E40/C39</f>
        <v>0.92</v>
      </c>
      <c r="D40" s="109" t="s">
        <v>28</v>
      </c>
      <c r="E40" s="110">
        <v>18400000</v>
      </c>
    </row>
    <row r="41" spans="1:6" ht="24" customHeight="1" x14ac:dyDescent="0.15">
      <c r="A41" s="168"/>
      <c r="B41" s="107" t="s">
        <v>27</v>
      </c>
      <c r="C41" s="87" t="s">
        <v>291</v>
      </c>
      <c r="D41" s="109" t="s">
        <v>153</v>
      </c>
      <c r="E41" s="92" t="s">
        <v>290</v>
      </c>
    </row>
    <row r="42" spans="1:6" ht="24" customHeight="1" x14ac:dyDescent="0.15">
      <c r="A42" s="168"/>
      <c r="B42" s="107" t="s">
        <v>46</v>
      </c>
      <c r="C42" s="112" t="s">
        <v>264</v>
      </c>
      <c r="D42" s="109" t="s">
        <v>47</v>
      </c>
      <c r="E42" s="113" t="s">
        <v>292</v>
      </c>
    </row>
    <row r="43" spans="1:6" ht="24" customHeight="1" x14ac:dyDescent="0.15">
      <c r="A43" s="168"/>
      <c r="B43" s="107" t="s">
        <v>48</v>
      </c>
      <c r="C43" s="114" t="s">
        <v>263</v>
      </c>
      <c r="D43" s="109" t="s">
        <v>30</v>
      </c>
      <c r="E43" s="115" t="s">
        <v>293</v>
      </c>
      <c r="F43" s="42" t="s">
        <v>294</v>
      </c>
    </row>
    <row r="44" spans="1:6" ht="24" customHeight="1" thickBot="1" x14ac:dyDescent="0.2">
      <c r="A44" s="169"/>
      <c r="B44" s="116" t="s">
        <v>49</v>
      </c>
      <c r="C44" s="117" t="s">
        <v>281</v>
      </c>
      <c r="D44" s="118" t="s">
        <v>50</v>
      </c>
      <c r="E44" s="144" t="s">
        <v>295</v>
      </c>
    </row>
    <row r="45" spans="1:6" ht="24" customHeight="1" x14ac:dyDescent="0.15">
      <c r="A45" s="167" t="s">
        <v>96</v>
      </c>
      <c r="B45" s="106" t="s">
        <v>43</v>
      </c>
      <c r="C45" s="170" t="s">
        <v>296</v>
      </c>
      <c r="D45" s="171"/>
      <c r="E45" s="172"/>
    </row>
    <row r="46" spans="1:6" ht="24" customHeight="1" x14ac:dyDescent="0.15">
      <c r="A46" s="168"/>
      <c r="B46" s="107" t="s">
        <v>44</v>
      </c>
      <c r="C46" s="108">
        <v>2600000</v>
      </c>
      <c r="D46" s="109" t="s">
        <v>97</v>
      </c>
      <c r="E46" s="110">
        <v>2500000</v>
      </c>
    </row>
    <row r="47" spans="1:6" ht="24" customHeight="1" x14ac:dyDescent="0.15">
      <c r="A47" s="168"/>
      <c r="B47" s="107" t="s">
        <v>45</v>
      </c>
      <c r="C47" s="111">
        <f>E47/C46</f>
        <v>0.96153846153846156</v>
      </c>
      <c r="D47" s="109" t="s">
        <v>28</v>
      </c>
      <c r="E47" s="110">
        <v>2500000</v>
      </c>
    </row>
    <row r="48" spans="1:6" ht="24" customHeight="1" x14ac:dyDescent="0.15">
      <c r="A48" s="168"/>
      <c r="B48" s="107" t="s">
        <v>27</v>
      </c>
      <c r="C48" s="87" t="s">
        <v>302</v>
      </c>
      <c r="D48" s="109" t="s">
        <v>153</v>
      </c>
      <c r="E48" s="92" t="s">
        <v>297</v>
      </c>
    </row>
    <row r="49" spans="1:6" ht="24" customHeight="1" x14ac:dyDescent="0.15">
      <c r="A49" s="168"/>
      <c r="B49" s="107" t="s">
        <v>46</v>
      </c>
      <c r="C49" s="112" t="s">
        <v>264</v>
      </c>
      <c r="D49" s="109" t="s">
        <v>47</v>
      </c>
      <c r="E49" s="113" t="s">
        <v>298</v>
      </c>
    </row>
    <row r="50" spans="1:6" ht="24" customHeight="1" x14ac:dyDescent="0.15">
      <c r="A50" s="168"/>
      <c r="B50" s="107" t="s">
        <v>48</v>
      </c>
      <c r="C50" s="114" t="s">
        <v>263</v>
      </c>
      <c r="D50" s="109" t="s">
        <v>30</v>
      </c>
      <c r="E50" s="115" t="s">
        <v>299</v>
      </c>
      <c r="F50" s="42" t="s">
        <v>300</v>
      </c>
    </row>
    <row r="51" spans="1:6" ht="24" customHeight="1" thickBot="1" x14ac:dyDescent="0.2">
      <c r="A51" s="169"/>
      <c r="B51" s="116" t="s">
        <v>49</v>
      </c>
      <c r="C51" s="117" t="s">
        <v>281</v>
      </c>
      <c r="D51" s="118" t="s">
        <v>50</v>
      </c>
      <c r="E51" s="144" t="s">
        <v>301</v>
      </c>
    </row>
  </sheetData>
  <mergeCells count="15"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  <mergeCell ref="A3:A9"/>
    <mergeCell ref="C3:E3"/>
    <mergeCell ref="A1:E1"/>
    <mergeCell ref="A10:A16"/>
    <mergeCell ref="C10:E10"/>
  </mergeCells>
  <phoneticPr fontId="24" type="noConversion"/>
  <conditionalFormatting sqref="C9">
    <cfRule type="duplicateValues" dxfId="18" priority="20"/>
  </conditionalFormatting>
  <conditionalFormatting sqref="C7">
    <cfRule type="duplicateValues" dxfId="17" priority="19"/>
  </conditionalFormatting>
  <conditionalFormatting sqref="C14">
    <cfRule type="duplicateValues" dxfId="15" priority="16"/>
  </conditionalFormatting>
  <conditionalFormatting sqref="C21">
    <cfRule type="duplicateValues" dxfId="13" priority="14"/>
  </conditionalFormatting>
  <conditionalFormatting sqref="C28">
    <cfRule type="duplicateValues" dxfId="11" priority="12"/>
  </conditionalFormatting>
  <conditionalFormatting sqref="C16">
    <cfRule type="duplicateValues" dxfId="10" priority="11"/>
  </conditionalFormatting>
  <conditionalFormatting sqref="C23">
    <cfRule type="duplicateValues" dxfId="9" priority="10"/>
  </conditionalFormatting>
  <conditionalFormatting sqref="C30">
    <cfRule type="duplicateValues" dxfId="8" priority="9"/>
  </conditionalFormatting>
  <conditionalFormatting sqref="C35">
    <cfRule type="duplicateValues" dxfId="7" priority="8"/>
  </conditionalFormatting>
  <conditionalFormatting sqref="C37">
    <cfRule type="duplicateValues" dxfId="6" priority="7"/>
  </conditionalFormatting>
  <conditionalFormatting sqref="C42">
    <cfRule type="duplicateValues" dxfId="5" priority="6"/>
  </conditionalFormatting>
  <conditionalFormatting sqref="C44">
    <cfRule type="duplicateValues" dxfId="4" priority="5"/>
  </conditionalFormatting>
  <conditionalFormatting sqref="C49">
    <cfRule type="duplicateValues" dxfId="3" priority="4"/>
  </conditionalFormatting>
  <conditionalFormatting sqref="C51">
    <cfRule type="duplicateValues" dxfId="2" priority="3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5"/>
  <sheetViews>
    <sheetView showGridLines="0" zoomScaleNormal="100" workbookViewId="0">
      <selection activeCell="B39" sqref="B39:F39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174" t="s">
        <v>93</v>
      </c>
      <c r="B1" s="174"/>
      <c r="C1" s="174"/>
      <c r="D1" s="174"/>
      <c r="E1" s="174"/>
      <c r="F1" s="174"/>
    </row>
    <row r="2" spans="1:7" s="31" customFormat="1" ht="24" customHeight="1" thickBot="1" x14ac:dyDescent="0.2">
      <c r="A2" s="37" t="s">
        <v>143</v>
      </c>
      <c r="B2" s="120"/>
      <c r="C2" s="121"/>
      <c r="D2" s="122"/>
      <c r="E2" s="122"/>
      <c r="F2" s="123" t="s">
        <v>79</v>
      </c>
      <c r="G2" s="13"/>
    </row>
    <row r="3" spans="1:7" s="31" customFormat="1" ht="24" customHeight="1" x14ac:dyDescent="0.15">
      <c r="A3" s="146" t="s">
        <v>26</v>
      </c>
      <c r="B3" s="183" t="str">
        <f>계약현황공개!C3</f>
        <v>재단 홍보물 제작</v>
      </c>
      <c r="C3" s="184"/>
      <c r="D3" s="184"/>
      <c r="E3" s="184"/>
      <c r="F3" s="185"/>
      <c r="G3" s="13"/>
    </row>
    <row r="4" spans="1:7" s="31" customFormat="1" ht="15" customHeight="1" x14ac:dyDescent="0.15">
      <c r="A4" s="188" t="s">
        <v>33</v>
      </c>
      <c r="B4" s="189" t="s">
        <v>27</v>
      </c>
      <c r="C4" s="189" t="s">
        <v>73</v>
      </c>
      <c r="D4" s="133" t="s">
        <v>34</v>
      </c>
      <c r="E4" s="133" t="s">
        <v>28</v>
      </c>
      <c r="F4" s="147" t="s">
        <v>86</v>
      </c>
      <c r="G4" s="13"/>
    </row>
    <row r="5" spans="1:7" s="31" customFormat="1" ht="15" customHeight="1" x14ac:dyDescent="0.15">
      <c r="A5" s="188"/>
      <c r="B5" s="189"/>
      <c r="C5" s="189"/>
      <c r="D5" s="133" t="s">
        <v>35</v>
      </c>
      <c r="E5" s="133" t="s">
        <v>29</v>
      </c>
      <c r="F5" s="147" t="s">
        <v>36</v>
      </c>
      <c r="G5" s="13"/>
    </row>
    <row r="6" spans="1:7" s="31" customFormat="1" ht="24" customHeight="1" x14ac:dyDescent="0.15">
      <c r="A6" s="188"/>
      <c r="B6" s="87" t="str">
        <f>계약현황공개!C6</f>
        <v>2025.04.03.</v>
      </c>
      <c r="C6" s="119" t="str">
        <f>계약현황공개!E6</f>
        <v>2025.04.03. ~ 2025.04.30.</v>
      </c>
      <c r="D6" s="124">
        <f>계약현황공개!C4</f>
        <v>2250000</v>
      </c>
      <c r="E6" s="124">
        <f>계약현황공개!E5</f>
        <v>1977000</v>
      </c>
      <c r="F6" s="148">
        <f>E6/D6</f>
        <v>0.87866666666666671</v>
      </c>
      <c r="G6" s="13"/>
    </row>
    <row r="7" spans="1:7" s="31" customFormat="1" ht="24" customHeight="1" x14ac:dyDescent="0.15">
      <c r="A7" s="188" t="s">
        <v>30</v>
      </c>
      <c r="B7" s="132" t="s">
        <v>31</v>
      </c>
      <c r="C7" s="132" t="s">
        <v>94</v>
      </c>
      <c r="D7" s="190" t="s">
        <v>101</v>
      </c>
      <c r="E7" s="190"/>
      <c r="F7" s="191"/>
      <c r="G7" s="13"/>
    </row>
    <row r="8" spans="1:7" s="31" customFormat="1" ht="24" customHeight="1" x14ac:dyDescent="0.15">
      <c r="A8" s="188"/>
      <c r="B8" s="125" t="str">
        <f>계약현황공개!E8</f>
        <v>가나안근로복지관</v>
      </c>
      <c r="C8" s="80" t="str">
        <f>계약현황공개!F8</f>
        <v>윤충진</v>
      </c>
      <c r="D8" s="175" t="str">
        <f>계약현황공개!E9</f>
        <v>경기도 성남시 분당구 야탑로 225</v>
      </c>
      <c r="E8" s="176"/>
      <c r="F8" s="177"/>
      <c r="G8" s="13"/>
    </row>
    <row r="9" spans="1:7" s="31" customFormat="1" ht="24" customHeight="1" x14ac:dyDescent="0.15">
      <c r="A9" s="149" t="s">
        <v>95</v>
      </c>
      <c r="B9" s="178" t="s">
        <v>282</v>
      </c>
      <c r="C9" s="178"/>
      <c r="D9" s="178"/>
      <c r="E9" s="178"/>
      <c r="F9" s="179"/>
      <c r="G9" s="13"/>
    </row>
    <row r="10" spans="1:7" s="31" customFormat="1" ht="24" customHeight="1" x14ac:dyDescent="0.15">
      <c r="A10" s="149" t="s">
        <v>37</v>
      </c>
      <c r="B10" s="180" t="s">
        <v>134</v>
      </c>
      <c r="C10" s="181"/>
      <c r="D10" s="181"/>
      <c r="E10" s="181"/>
      <c r="F10" s="182"/>
      <c r="G10" s="13"/>
    </row>
    <row r="11" spans="1:7" s="31" customFormat="1" ht="24" customHeight="1" thickBot="1" x14ac:dyDescent="0.2">
      <c r="A11" s="150" t="s">
        <v>32</v>
      </c>
      <c r="B11" s="186"/>
      <c r="C11" s="186"/>
      <c r="D11" s="186"/>
      <c r="E11" s="186"/>
      <c r="F11" s="187"/>
      <c r="G11" s="13"/>
    </row>
    <row r="12" spans="1:7" s="31" customFormat="1" ht="24" customHeight="1" x14ac:dyDescent="0.15">
      <c r="A12" s="146" t="s">
        <v>26</v>
      </c>
      <c r="B12" s="183" t="str">
        <f>계약현황공개!$C10</f>
        <v>2025년 성남시 청소년-청년 실태조사(양적조사)</v>
      </c>
      <c r="C12" s="184"/>
      <c r="D12" s="184"/>
      <c r="E12" s="184"/>
      <c r="F12" s="185"/>
      <c r="G12" s="13"/>
    </row>
    <row r="13" spans="1:7" s="31" customFormat="1" ht="15" customHeight="1" x14ac:dyDescent="0.15">
      <c r="A13" s="188" t="s">
        <v>33</v>
      </c>
      <c r="B13" s="189" t="s">
        <v>27</v>
      </c>
      <c r="C13" s="189" t="s">
        <v>73</v>
      </c>
      <c r="D13" s="133" t="s">
        <v>34</v>
      </c>
      <c r="E13" s="133" t="s">
        <v>28</v>
      </c>
      <c r="F13" s="147" t="s">
        <v>86</v>
      </c>
      <c r="G13" s="13"/>
    </row>
    <row r="14" spans="1:7" s="31" customFormat="1" ht="15" customHeight="1" x14ac:dyDescent="0.15">
      <c r="A14" s="188"/>
      <c r="B14" s="189"/>
      <c r="C14" s="189"/>
      <c r="D14" s="133" t="s">
        <v>35</v>
      </c>
      <c r="E14" s="133" t="s">
        <v>29</v>
      </c>
      <c r="F14" s="147" t="s">
        <v>36</v>
      </c>
      <c r="G14" s="13"/>
    </row>
    <row r="15" spans="1:7" s="31" customFormat="1" ht="24" customHeight="1" x14ac:dyDescent="0.15">
      <c r="A15" s="188"/>
      <c r="B15" s="87" t="str">
        <f>계약현황공개!$C13</f>
        <v>2025.04.04.</v>
      </c>
      <c r="C15" s="119" t="str">
        <f>계약현황공개!$E13</f>
        <v>2025.04.10. ~ 2025.06.30.</v>
      </c>
      <c r="D15" s="124">
        <f>계약현황공개!$C11</f>
        <v>22000000</v>
      </c>
      <c r="E15" s="124">
        <f>계약현황공개!$E12</f>
        <v>19800000</v>
      </c>
      <c r="F15" s="148">
        <f>E15/D15</f>
        <v>0.9</v>
      </c>
      <c r="G15" s="13"/>
    </row>
    <row r="16" spans="1:7" s="31" customFormat="1" ht="24" customHeight="1" x14ac:dyDescent="0.15">
      <c r="A16" s="188" t="s">
        <v>30</v>
      </c>
      <c r="B16" s="132" t="s">
        <v>31</v>
      </c>
      <c r="C16" s="132" t="s">
        <v>94</v>
      </c>
      <c r="D16" s="190" t="s">
        <v>101</v>
      </c>
      <c r="E16" s="190"/>
      <c r="F16" s="191"/>
      <c r="G16" s="13"/>
    </row>
    <row r="17" spans="1:7" s="31" customFormat="1" ht="24" customHeight="1" x14ac:dyDescent="0.15">
      <c r="A17" s="188"/>
      <c r="B17" s="125" t="str">
        <f>계약현황공개!$E15</f>
        <v>㈜한국갤럽조사연구소</v>
      </c>
      <c r="C17" s="80" t="str">
        <f>계약현황공개!$F15</f>
        <v>박재형</v>
      </c>
      <c r="D17" s="175" t="str">
        <f>계약현황공개!$E16</f>
        <v>서울특별시 종로구 사직로 70</v>
      </c>
      <c r="E17" s="176"/>
      <c r="F17" s="177"/>
      <c r="G17" s="13"/>
    </row>
    <row r="18" spans="1:7" s="31" customFormat="1" ht="24" customHeight="1" x14ac:dyDescent="0.15">
      <c r="A18" s="149" t="s">
        <v>95</v>
      </c>
      <c r="B18" s="178" t="s">
        <v>282</v>
      </c>
      <c r="C18" s="178"/>
      <c r="D18" s="178"/>
      <c r="E18" s="178"/>
      <c r="F18" s="179"/>
      <c r="G18" s="13"/>
    </row>
    <row r="19" spans="1:7" s="31" customFormat="1" ht="24" customHeight="1" x14ac:dyDescent="0.15">
      <c r="A19" s="149" t="s">
        <v>37</v>
      </c>
      <c r="B19" s="180" t="s">
        <v>134</v>
      </c>
      <c r="C19" s="181"/>
      <c r="D19" s="181"/>
      <c r="E19" s="181"/>
      <c r="F19" s="182"/>
      <c r="G19" s="13"/>
    </row>
    <row r="20" spans="1:7" s="31" customFormat="1" ht="24" customHeight="1" thickBot="1" x14ac:dyDescent="0.2">
      <c r="A20" s="150" t="s">
        <v>32</v>
      </c>
      <c r="B20" s="186"/>
      <c r="C20" s="186"/>
      <c r="D20" s="186"/>
      <c r="E20" s="186"/>
      <c r="F20" s="187"/>
      <c r="G20" s="13"/>
    </row>
    <row r="21" spans="1:7" s="31" customFormat="1" ht="24" customHeight="1" x14ac:dyDescent="0.15">
      <c r="A21" s="146" t="s">
        <v>26</v>
      </c>
      <c r="B21" s="183" t="str">
        <f>계약현황공개!C17</f>
        <v>2025 인구교육 교구 및 활동지 제작</v>
      </c>
      <c r="C21" s="184"/>
      <c r="D21" s="184"/>
      <c r="E21" s="184"/>
      <c r="F21" s="185"/>
      <c r="G21" s="13"/>
    </row>
    <row r="22" spans="1:7" s="31" customFormat="1" ht="15" customHeight="1" x14ac:dyDescent="0.15">
      <c r="A22" s="188" t="s">
        <v>33</v>
      </c>
      <c r="B22" s="189" t="s">
        <v>27</v>
      </c>
      <c r="C22" s="189" t="s">
        <v>73</v>
      </c>
      <c r="D22" s="153" t="s">
        <v>34</v>
      </c>
      <c r="E22" s="153" t="s">
        <v>28</v>
      </c>
      <c r="F22" s="154" t="s">
        <v>86</v>
      </c>
      <c r="G22" s="13"/>
    </row>
    <row r="23" spans="1:7" s="31" customFormat="1" ht="15" customHeight="1" x14ac:dyDescent="0.15">
      <c r="A23" s="188"/>
      <c r="B23" s="189"/>
      <c r="C23" s="189"/>
      <c r="D23" s="153" t="s">
        <v>35</v>
      </c>
      <c r="E23" s="153" t="s">
        <v>29</v>
      </c>
      <c r="F23" s="154" t="s">
        <v>36</v>
      </c>
      <c r="G23" s="13"/>
    </row>
    <row r="24" spans="1:7" s="31" customFormat="1" ht="24" customHeight="1" x14ac:dyDescent="0.15">
      <c r="A24" s="188"/>
      <c r="B24" s="87" t="str">
        <f>계약현황공개!C20</f>
        <v>2025.04.07.</v>
      </c>
      <c r="C24" s="119" t="str">
        <f>계약현황공개!E20</f>
        <v>2025.04.07. ~ 2025.04.18.</v>
      </c>
      <c r="D24" s="124">
        <f>계약현황공개!C18</f>
        <v>8402900</v>
      </c>
      <c r="E24" s="124">
        <f>계약현황공개!E19</f>
        <v>7982000</v>
      </c>
      <c r="F24" s="148">
        <f>E24/D24</f>
        <v>0.94991015006723867</v>
      </c>
      <c r="G24" s="13"/>
    </row>
    <row r="25" spans="1:7" s="31" customFormat="1" ht="24" customHeight="1" x14ac:dyDescent="0.15">
      <c r="A25" s="188" t="s">
        <v>30</v>
      </c>
      <c r="B25" s="152" t="s">
        <v>31</v>
      </c>
      <c r="C25" s="152" t="s">
        <v>94</v>
      </c>
      <c r="D25" s="190" t="s">
        <v>101</v>
      </c>
      <c r="E25" s="190"/>
      <c r="F25" s="191"/>
      <c r="G25" s="13"/>
    </row>
    <row r="26" spans="1:7" s="31" customFormat="1" ht="24" customHeight="1" x14ac:dyDescent="0.15">
      <c r="A26" s="188"/>
      <c r="B26" s="125" t="str">
        <f>계약현황공개!E22</f>
        <v>조아트</v>
      </c>
      <c r="C26" s="80" t="str">
        <f>계약현황공개!F22</f>
        <v>정회일</v>
      </c>
      <c r="D26" s="175" t="str">
        <f>계약현황공개!E23</f>
        <v>경기도 성남시 수정구 수정로 251번길 7</v>
      </c>
      <c r="E26" s="176"/>
      <c r="F26" s="177"/>
      <c r="G26" s="13"/>
    </row>
    <row r="27" spans="1:7" s="31" customFormat="1" ht="24" customHeight="1" x14ac:dyDescent="0.15">
      <c r="A27" s="151" t="s">
        <v>95</v>
      </c>
      <c r="B27" s="178" t="s">
        <v>282</v>
      </c>
      <c r="C27" s="178"/>
      <c r="D27" s="178"/>
      <c r="E27" s="178"/>
      <c r="F27" s="179"/>
      <c r="G27" s="13"/>
    </row>
    <row r="28" spans="1:7" s="31" customFormat="1" ht="24" customHeight="1" x14ac:dyDescent="0.15">
      <c r="A28" s="151" t="s">
        <v>37</v>
      </c>
      <c r="B28" s="180" t="s">
        <v>134</v>
      </c>
      <c r="C28" s="181"/>
      <c r="D28" s="181"/>
      <c r="E28" s="181"/>
      <c r="F28" s="182"/>
      <c r="G28" s="13"/>
    </row>
    <row r="29" spans="1:7" s="31" customFormat="1" ht="24" customHeight="1" thickBot="1" x14ac:dyDescent="0.2">
      <c r="A29" s="150" t="s">
        <v>32</v>
      </c>
      <c r="B29" s="186"/>
      <c r="C29" s="186"/>
      <c r="D29" s="186"/>
      <c r="E29" s="186"/>
      <c r="F29" s="187"/>
      <c r="G29" s="13"/>
    </row>
    <row r="30" spans="1:7" s="31" customFormat="1" ht="24" customHeight="1" x14ac:dyDescent="0.15">
      <c r="A30" s="146" t="s">
        <v>26</v>
      </c>
      <c r="B30" s="183" t="str">
        <f>계약현황공개!C24</f>
        <v>2025 인구교육 보드게임 교구 추가제작</v>
      </c>
      <c r="C30" s="184"/>
      <c r="D30" s="184"/>
      <c r="E30" s="184"/>
      <c r="F30" s="185"/>
      <c r="G30" s="13"/>
    </row>
    <row r="31" spans="1:7" s="31" customFormat="1" ht="15" customHeight="1" x14ac:dyDescent="0.15">
      <c r="A31" s="188" t="s">
        <v>33</v>
      </c>
      <c r="B31" s="189" t="s">
        <v>27</v>
      </c>
      <c r="C31" s="189" t="s">
        <v>73</v>
      </c>
      <c r="D31" s="133" t="s">
        <v>34</v>
      </c>
      <c r="E31" s="133" t="s">
        <v>28</v>
      </c>
      <c r="F31" s="147" t="s">
        <v>86</v>
      </c>
      <c r="G31" s="13"/>
    </row>
    <row r="32" spans="1:7" s="31" customFormat="1" ht="15" customHeight="1" x14ac:dyDescent="0.15">
      <c r="A32" s="188"/>
      <c r="B32" s="189"/>
      <c r="C32" s="189"/>
      <c r="D32" s="133" t="s">
        <v>35</v>
      </c>
      <c r="E32" s="133" t="s">
        <v>29</v>
      </c>
      <c r="F32" s="147" t="s">
        <v>36</v>
      </c>
      <c r="G32" s="13"/>
    </row>
    <row r="33" spans="1:7" s="31" customFormat="1" ht="24" customHeight="1" x14ac:dyDescent="0.15">
      <c r="A33" s="188"/>
      <c r="B33" s="87" t="str">
        <f>계약현황공개!C27</f>
        <v>2025.04.07.</v>
      </c>
      <c r="C33" s="119" t="str">
        <f>계약현황공개!E27</f>
        <v>2025.04.07. ~ 2025.04.18.</v>
      </c>
      <c r="D33" s="124">
        <f>계약현황공개!C25</f>
        <v>14580000</v>
      </c>
      <c r="E33" s="124">
        <f>계약현황공개!E26</f>
        <v>13840000</v>
      </c>
      <c r="F33" s="148">
        <f>E33/D33</f>
        <v>0.94924554183813448</v>
      </c>
      <c r="G33" s="13"/>
    </row>
    <row r="34" spans="1:7" s="31" customFormat="1" ht="24" customHeight="1" x14ac:dyDescent="0.15">
      <c r="A34" s="188" t="s">
        <v>30</v>
      </c>
      <c r="B34" s="132" t="s">
        <v>31</v>
      </c>
      <c r="C34" s="132" t="s">
        <v>94</v>
      </c>
      <c r="D34" s="190" t="s">
        <v>101</v>
      </c>
      <c r="E34" s="190"/>
      <c r="F34" s="191"/>
      <c r="G34" s="13"/>
    </row>
    <row r="35" spans="1:7" s="31" customFormat="1" ht="24" customHeight="1" x14ac:dyDescent="0.15">
      <c r="A35" s="188"/>
      <c r="B35" s="125" t="str">
        <f>계약현황공개!E29</f>
        <v>청년 교육 사회적협동조합 씨드콥</v>
      </c>
      <c r="C35" s="80" t="str">
        <f>계약현황공개!F29</f>
        <v>이승환</v>
      </c>
      <c r="D35" s="175" t="str">
        <f>계약현황공개!E30</f>
        <v>서울특별시 강남구 개포로 508, 216호</v>
      </c>
      <c r="E35" s="176"/>
      <c r="F35" s="177"/>
      <c r="G35" s="13"/>
    </row>
    <row r="36" spans="1:7" s="31" customFormat="1" ht="24" customHeight="1" x14ac:dyDescent="0.15">
      <c r="A36" s="149" t="s">
        <v>95</v>
      </c>
      <c r="B36" s="178" t="s">
        <v>282</v>
      </c>
      <c r="C36" s="178"/>
      <c r="D36" s="178"/>
      <c r="E36" s="178"/>
      <c r="F36" s="179"/>
      <c r="G36" s="13"/>
    </row>
    <row r="37" spans="1:7" s="31" customFormat="1" ht="24" customHeight="1" x14ac:dyDescent="0.15">
      <c r="A37" s="149" t="s">
        <v>37</v>
      </c>
      <c r="B37" s="180" t="s">
        <v>134</v>
      </c>
      <c r="C37" s="181"/>
      <c r="D37" s="181"/>
      <c r="E37" s="181"/>
      <c r="F37" s="182"/>
      <c r="G37" s="13"/>
    </row>
    <row r="38" spans="1:7" s="31" customFormat="1" ht="24" customHeight="1" thickBot="1" x14ac:dyDescent="0.2">
      <c r="A38" s="150" t="s">
        <v>32</v>
      </c>
      <c r="B38" s="186"/>
      <c r="C38" s="186"/>
      <c r="D38" s="186"/>
      <c r="E38" s="186"/>
      <c r="F38" s="187"/>
      <c r="G38" s="13"/>
    </row>
    <row r="39" spans="1:7" s="31" customFormat="1" ht="24" customHeight="1" x14ac:dyDescent="0.15">
      <c r="A39" s="146" t="s">
        <v>26</v>
      </c>
      <c r="B39" s="183" t="str">
        <f>계약현황공개!C31</f>
        <v>성남청년 대학생 대표 네트워크 4월 기획활동 임차</v>
      </c>
      <c r="C39" s="184"/>
      <c r="D39" s="184"/>
      <c r="E39" s="184"/>
      <c r="F39" s="185"/>
      <c r="G39" s="13"/>
    </row>
    <row r="40" spans="1:7" s="31" customFormat="1" ht="15" customHeight="1" x14ac:dyDescent="0.15">
      <c r="A40" s="188" t="s">
        <v>33</v>
      </c>
      <c r="B40" s="189" t="s">
        <v>27</v>
      </c>
      <c r="C40" s="189" t="s">
        <v>73</v>
      </c>
      <c r="D40" s="133" t="s">
        <v>34</v>
      </c>
      <c r="E40" s="133" t="s">
        <v>28</v>
      </c>
      <c r="F40" s="147" t="s">
        <v>86</v>
      </c>
      <c r="G40" s="13"/>
    </row>
    <row r="41" spans="1:7" s="31" customFormat="1" ht="15" customHeight="1" x14ac:dyDescent="0.15">
      <c r="A41" s="188"/>
      <c r="B41" s="189"/>
      <c r="C41" s="189"/>
      <c r="D41" s="133" t="s">
        <v>35</v>
      </c>
      <c r="E41" s="133" t="s">
        <v>29</v>
      </c>
      <c r="F41" s="147" t="s">
        <v>36</v>
      </c>
      <c r="G41" s="13"/>
    </row>
    <row r="42" spans="1:7" s="31" customFormat="1" ht="24" customHeight="1" x14ac:dyDescent="0.15">
      <c r="A42" s="188"/>
      <c r="B42" s="87" t="str">
        <f>계약현황공개!C34</f>
        <v>2025.04.21.</v>
      </c>
      <c r="C42" s="119" t="str">
        <f>계약현황공개!E34</f>
        <v>2025.04.26.</v>
      </c>
      <c r="D42" s="124">
        <f>계약현황공개!C32</f>
        <v>693000</v>
      </c>
      <c r="E42" s="124">
        <f>계약현황공개!E33</f>
        <v>660000</v>
      </c>
      <c r="F42" s="148">
        <f>E42/D42</f>
        <v>0.95238095238095233</v>
      </c>
      <c r="G42" s="13"/>
    </row>
    <row r="43" spans="1:7" s="31" customFormat="1" ht="24" customHeight="1" x14ac:dyDescent="0.15">
      <c r="A43" s="188" t="s">
        <v>30</v>
      </c>
      <c r="B43" s="132" t="s">
        <v>31</v>
      </c>
      <c r="C43" s="132" t="s">
        <v>94</v>
      </c>
      <c r="D43" s="190" t="s">
        <v>101</v>
      </c>
      <c r="E43" s="190"/>
      <c r="F43" s="191"/>
      <c r="G43" s="13"/>
    </row>
    <row r="44" spans="1:7" s="31" customFormat="1" ht="24" customHeight="1" x14ac:dyDescent="0.15">
      <c r="A44" s="188"/>
      <c r="B44" s="125" t="str">
        <f>계약현황공개!E36</f>
        <v>주식회사 선진항공여행사</v>
      </c>
      <c r="C44" s="80" t="str">
        <f>계약현황공개!F36</f>
        <v>윤준식</v>
      </c>
      <c r="D44" s="175" t="str">
        <f>계약현황공개!E37</f>
        <v>경기도 성남시 분당구 서현로 170</v>
      </c>
      <c r="E44" s="176"/>
      <c r="F44" s="177"/>
      <c r="G44" s="13"/>
    </row>
    <row r="45" spans="1:7" s="31" customFormat="1" ht="24" customHeight="1" x14ac:dyDescent="0.15">
      <c r="A45" s="149" t="s">
        <v>95</v>
      </c>
      <c r="B45" s="178" t="s">
        <v>282</v>
      </c>
      <c r="C45" s="178"/>
      <c r="D45" s="178"/>
      <c r="E45" s="178"/>
      <c r="F45" s="179"/>
      <c r="G45" s="13"/>
    </row>
    <row r="46" spans="1:7" s="31" customFormat="1" ht="24" customHeight="1" x14ac:dyDescent="0.15">
      <c r="A46" s="149" t="s">
        <v>37</v>
      </c>
      <c r="B46" s="180" t="s">
        <v>134</v>
      </c>
      <c r="C46" s="181"/>
      <c r="D46" s="181"/>
      <c r="E46" s="181"/>
      <c r="F46" s="182"/>
      <c r="G46" s="13"/>
    </row>
    <row r="47" spans="1:7" s="31" customFormat="1" ht="24" customHeight="1" thickBot="1" x14ac:dyDescent="0.2">
      <c r="A47" s="150" t="s">
        <v>32</v>
      </c>
      <c r="B47" s="186"/>
      <c r="C47" s="186"/>
      <c r="D47" s="186"/>
      <c r="E47" s="186"/>
      <c r="F47" s="187"/>
      <c r="G47" s="13"/>
    </row>
    <row r="48" spans="1:7" s="31" customFormat="1" ht="24" customHeight="1" x14ac:dyDescent="0.15">
      <c r="A48" s="146" t="s">
        <v>26</v>
      </c>
      <c r="B48" s="183" t="str">
        <f>계약현황공개!C38</f>
        <v>2025. AI기반 청소년역량관리플랫폼 에이플 Ai+ 유지보수</v>
      </c>
      <c r="C48" s="184"/>
      <c r="D48" s="184"/>
      <c r="E48" s="184"/>
      <c r="F48" s="185"/>
      <c r="G48" s="13"/>
    </row>
    <row r="49" spans="1:7" s="31" customFormat="1" ht="15" customHeight="1" x14ac:dyDescent="0.15">
      <c r="A49" s="188" t="s">
        <v>33</v>
      </c>
      <c r="B49" s="189" t="s">
        <v>27</v>
      </c>
      <c r="C49" s="189" t="s">
        <v>73</v>
      </c>
      <c r="D49" s="160" t="s">
        <v>34</v>
      </c>
      <c r="E49" s="160" t="s">
        <v>28</v>
      </c>
      <c r="F49" s="161" t="s">
        <v>86</v>
      </c>
      <c r="G49" s="13"/>
    </row>
    <row r="50" spans="1:7" s="31" customFormat="1" ht="15" customHeight="1" x14ac:dyDescent="0.15">
      <c r="A50" s="188"/>
      <c r="B50" s="189"/>
      <c r="C50" s="189"/>
      <c r="D50" s="160" t="s">
        <v>35</v>
      </c>
      <c r="E50" s="160" t="s">
        <v>29</v>
      </c>
      <c r="F50" s="161" t="s">
        <v>36</v>
      </c>
      <c r="G50" s="13"/>
    </row>
    <row r="51" spans="1:7" s="31" customFormat="1" ht="24" customHeight="1" x14ac:dyDescent="0.15">
      <c r="A51" s="188"/>
      <c r="B51" s="87" t="str">
        <f>계약현황공개!C41</f>
        <v>2025.04.28.</v>
      </c>
      <c r="C51" s="119" t="str">
        <f>계약현황공개!E41</f>
        <v>2025.05.01. ~ 2025.12.31.</v>
      </c>
      <c r="D51" s="124">
        <f>계약현황공개!C39</f>
        <v>20000000</v>
      </c>
      <c r="E51" s="124">
        <f>계약현황공개!E40</f>
        <v>18400000</v>
      </c>
      <c r="F51" s="148">
        <f>E51/D51</f>
        <v>0.92</v>
      </c>
      <c r="G51" s="13"/>
    </row>
    <row r="52" spans="1:7" s="31" customFormat="1" ht="24" customHeight="1" x14ac:dyDescent="0.15">
      <c r="A52" s="188" t="s">
        <v>30</v>
      </c>
      <c r="B52" s="162" t="s">
        <v>31</v>
      </c>
      <c r="C52" s="162" t="s">
        <v>94</v>
      </c>
      <c r="D52" s="190" t="s">
        <v>101</v>
      </c>
      <c r="E52" s="190"/>
      <c r="F52" s="191"/>
      <c r="G52" s="13"/>
    </row>
    <row r="53" spans="1:7" s="31" customFormat="1" ht="24" customHeight="1" x14ac:dyDescent="0.15">
      <c r="A53" s="188"/>
      <c r="B53" s="125" t="str">
        <f>계약현황공개!E43</f>
        <v>㈜데이터드리븐</v>
      </c>
      <c r="C53" s="80" t="str">
        <f>계약현황공개!F43</f>
        <v>고동완</v>
      </c>
      <c r="D53" s="175" t="str">
        <f>계약현황공개!E44</f>
        <v>경기도 성남시 분당구 황새울로335번길 8, 4층 54호</v>
      </c>
      <c r="E53" s="176"/>
      <c r="F53" s="177"/>
      <c r="G53" s="13"/>
    </row>
    <row r="54" spans="1:7" s="31" customFormat="1" ht="24" customHeight="1" x14ac:dyDescent="0.15">
      <c r="A54" s="159" t="s">
        <v>95</v>
      </c>
      <c r="B54" s="178" t="s">
        <v>282</v>
      </c>
      <c r="C54" s="178"/>
      <c r="D54" s="178"/>
      <c r="E54" s="178"/>
      <c r="F54" s="179"/>
      <c r="G54" s="13"/>
    </row>
    <row r="55" spans="1:7" s="31" customFormat="1" ht="24" customHeight="1" x14ac:dyDescent="0.15">
      <c r="A55" s="159" t="s">
        <v>37</v>
      </c>
      <c r="B55" s="180" t="s">
        <v>134</v>
      </c>
      <c r="C55" s="181"/>
      <c r="D55" s="181"/>
      <c r="E55" s="181"/>
      <c r="F55" s="182"/>
      <c r="G55" s="13"/>
    </row>
    <row r="56" spans="1:7" s="31" customFormat="1" ht="24" customHeight="1" thickBot="1" x14ac:dyDescent="0.2">
      <c r="A56" s="150" t="s">
        <v>32</v>
      </c>
      <c r="B56" s="186"/>
      <c r="C56" s="186"/>
      <c r="D56" s="186"/>
      <c r="E56" s="186"/>
      <c r="F56" s="187"/>
      <c r="G56" s="13"/>
    </row>
    <row r="57" spans="1:7" s="31" customFormat="1" ht="24" customHeight="1" x14ac:dyDescent="0.15">
      <c r="A57" s="146" t="s">
        <v>26</v>
      </c>
      <c r="B57" s="183" t="str">
        <f>계약현황공개!C45</f>
        <v>2025. 성남미래교육 홍보영상 제작</v>
      </c>
      <c r="C57" s="184"/>
      <c r="D57" s="184"/>
      <c r="E57" s="184"/>
      <c r="F57" s="185"/>
      <c r="G57" s="13"/>
    </row>
    <row r="58" spans="1:7" s="31" customFormat="1" ht="15" customHeight="1" x14ac:dyDescent="0.15">
      <c r="A58" s="188" t="s">
        <v>33</v>
      </c>
      <c r="B58" s="189" t="s">
        <v>27</v>
      </c>
      <c r="C58" s="189" t="s">
        <v>73</v>
      </c>
      <c r="D58" s="160" t="s">
        <v>34</v>
      </c>
      <c r="E58" s="160" t="s">
        <v>28</v>
      </c>
      <c r="F58" s="161" t="s">
        <v>86</v>
      </c>
      <c r="G58" s="13"/>
    </row>
    <row r="59" spans="1:7" s="31" customFormat="1" ht="15" customHeight="1" x14ac:dyDescent="0.15">
      <c r="A59" s="188"/>
      <c r="B59" s="189"/>
      <c r="C59" s="189"/>
      <c r="D59" s="160" t="s">
        <v>35</v>
      </c>
      <c r="E59" s="160" t="s">
        <v>29</v>
      </c>
      <c r="F59" s="161" t="s">
        <v>36</v>
      </c>
      <c r="G59" s="13"/>
    </row>
    <row r="60" spans="1:7" s="31" customFormat="1" ht="24" customHeight="1" x14ac:dyDescent="0.15">
      <c r="A60" s="188"/>
      <c r="B60" s="87" t="str">
        <f>계약현황공개!C48</f>
        <v>2025.04.29.</v>
      </c>
      <c r="C60" s="119" t="str">
        <f>계약현황공개!E48</f>
        <v>2025.05.01. ~ 2025.05.31.</v>
      </c>
      <c r="D60" s="124">
        <f>계약현황공개!C46</f>
        <v>2600000</v>
      </c>
      <c r="E60" s="124">
        <f>계약현황공개!E47</f>
        <v>2500000</v>
      </c>
      <c r="F60" s="148">
        <f>E60/D60</f>
        <v>0.96153846153846156</v>
      </c>
      <c r="G60" s="13"/>
    </row>
    <row r="61" spans="1:7" s="31" customFormat="1" ht="24" customHeight="1" x14ac:dyDescent="0.15">
      <c r="A61" s="188" t="s">
        <v>30</v>
      </c>
      <c r="B61" s="162" t="s">
        <v>31</v>
      </c>
      <c r="C61" s="162" t="s">
        <v>94</v>
      </c>
      <c r="D61" s="190" t="s">
        <v>101</v>
      </c>
      <c r="E61" s="190"/>
      <c r="F61" s="191"/>
      <c r="G61" s="13"/>
    </row>
    <row r="62" spans="1:7" s="31" customFormat="1" ht="24" customHeight="1" x14ac:dyDescent="0.15">
      <c r="A62" s="188"/>
      <c r="B62" s="125" t="str">
        <f>계약현황공개!E50</f>
        <v>필름번</v>
      </c>
      <c r="C62" s="80" t="str">
        <f>계약현황공개!F50</f>
        <v>김태민</v>
      </c>
      <c r="D62" s="175" t="str">
        <f>계약현황공개!E51</f>
        <v>경기도 성남시 중원구 갈마치로 302, B동 6층</v>
      </c>
      <c r="E62" s="176"/>
      <c r="F62" s="177"/>
      <c r="G62" s="13"/>
    </row>
    <row r="63" spans="1:7" s="31" customFormat="1" ht="24" customHeight="1" x14ac:dyDescent="0.15">
      <c r="A63" s="159" t="s">
        <v>95</v>
      </c>
      <c r="B63" s="178" t="s">
        <v>282</v>
      </c>
      <c r="C63" s="178"/>
      <c r="D63" s="178"/>
      <c r="E63" s="178"/>
      <c r="F63" s="179"/>
      <c r="G63" s="13"/>
    </row>
    <row r="64" spans="1:7" s="31" customFormat="1" ht="24" customHeight="1" x14ac:dyDescent="0.15">
      <c r="A64" s="159" t="s">
        <v>37</v>
      </c>
      <c r="B64" s="180" t="s">
        <v>134</v>
      </c>
      <c r="C64" s="181"/>
      <c r="D64" s="181"/>
      <c r="E64" s="181"/>
      <c r="F64" s="182"/>
      <c r="G64" s="13"/>
    </row>
    <row r="65" spans="1:7" s="31" customFormat="1" ht="24" customHeight="1" thickBot="1" x14ac:dyDescent="0.2">
      <c r="A65" s="150" t="s">
        <v>32</v>
      </c>
      <c r="B65" s="186"/>
      <c r="C65" s="186"/>
      <c r="D65" s="186"/>
      <c r="E65" s="186"/>
      <c r="F65" s="187"/>
      <c r="G65" s="13"/>
    </row>
  </sheetData>
  <mergeCells count="71">
    <mergeCell ref="B65:F65"/>
    <mergeCell ref="A61:A62"/>
    <mergeCell ref="D61:F61"/>
    <mergeCell ref="D62:F62"/>
    <mergeCell ref="B63:F63"/>
    <mergeCell ref="B64:F64"/>
    <mergeCell ref="B54:F54"/>
    <mergeCell ref="B55:F55"/>
    <mergeCell ref="B56:F56"/>
    <mergeCell ref="B57:F57"/>
    <mergeCell ref="A58:A60"/>
    <mergeCell ref="B58:B59"/>
    <mergeCell ref="C58:C59"/>
    <mergeCell ref="B48:F48"/>
    <mergeCell ref="A49:A51"/>
    <mergeCell ref="B49:B50"/>
    <mergeCell ref="C49:C50"/>
    <mergeCell ref="A52:A53"/>
    <mergeCell ref="D52:F52"/>
    <mergeCell ref="D53:F53"/>
    <mergeCell ref="B47:F47"/>
    <mergeCell ref="A43:A44"/>
    <mergeCell ref="D43:F43"/>
    <mergeCell ref="D44:F44"/>
    <mergeCell ref="B45:F45"/>
    <mergeCell ref="B46:F46"/>
    <mergeCell ref="B38:F38"/>
    <mergeCell ref="B39:F39"/>
    <mergeCell ref="A40:A42"/>
    <mergeCell ref="B40:B41"/>
    <mergeCell ref="C40:C41"/>
    <mergeCell ref="A34:A35"/>
    <mergeCell ref="D34:F34"/>
    <mergeCell ref="D35:F35"/>
    <mergeCell ref="B36:F36"/>
    <mergeCell ref="B37:F37"/>
    <mergeCell ref="B29:F29"/>
    <mergeCell ref="B30:F30"/>
    <mergeCell ref="A31:A33"/>
    <mergeCell ref="B31:B32"/>
    <mergeCell ref="C31:C32"/>
    <mergeCell ref="A25:A26"/>
    <mergeCell ref="D25:F25"/>
    <mergeCell ref="D26:F26"/>
    <mergeCell ref="B27:F27"/>
    <mergeCell ref="B28:F28"/>
    <mergeCell ref="B18:F18"/>
    <mergeCell ref="B19:F19"/>
    <mergeCell ref="B20:F20"/>
    <mergeCell ref="B21:F21"/>
    <mergeCell ref="A22:A24"/>
    <mergeCell ref="B22:B23"/>
    <mergeCell ref="C22:C23"/>
    <mergeCell ref="B12:F12"/>
    <mergeCell ref="A13:A15"/>
    <mergeCell ref="B13:B14"/>
    <mergeCell ref="C13:C14"/>
    <mergeCell ref="A16:A17"/>
    <mergeCell ref="D16:F16"/>
    <mergeCell ref="D17:F17"/>
    <mergeCell ref="B11:F11"/>
    <mergeCell ref="A4:A6"/>
    <mergeCell ref="B4:B5"/>
    <mergeCell ref="C4:C5"/>
    <mergeCell ref="A7:A8"/>
    <mergeCell ref="D7:F7"/>
    <mergeCell ref="A1:F1"/>
    <mergeCell ref="D8:F8"/>
    <mergeCell ref="B9:F9"/>
    <mergeCell ref="B10:F10"/>
    <mergeCell ref="B3:F3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2025-05-12T23:58:08Z</dcterms:modified>
</cp:coreProperties>
</file>