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15675" windowHeight="11910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H17" i="6" l="1"/>
  <c r="H16" i="6"/>
  <c r="H18" i="6" l="1"/>
  <c r="H15" i="6"/>
  <c r="H14" i="6"/>
  <c r="H13" i="6"/>
  <c r="H12" i="6"/>
  <c r="H11" i="6"/>
  <c r="H10" i="6"/>
  <c r="H9" i="6"/>
  <c r="H8" i="6"/>
  <c r="H7" i="6"/>
  <c r="H6" i="6"/>
  <c r="H5" i="6"/>
  <c r="H4" i="6"/>
  <c r="F6" i="9" l="1"/>
  <c r="F1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<sst xmlns="http://schemas.openxmlformats.org/spreadsheetml/2006/main" count="555" uniqueCount="342">
  <si>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</si>
  <si>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</si>
  <si>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</si>
  <si>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</si>
  <si>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</si>
  <si>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</si>
  <si>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</si>
  <si>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</si>
  <si>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</si>
  <si>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</si>
  <si>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</si>
  <si>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</si>
  <si>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</si>
  <si>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</si>
  <si>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</si>
  <si>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</si>
  <si>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</si>
  <si>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</si>
  <si>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</si>
  <si>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</si>
  <si>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</si>
  <si>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</si>
  <si>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</si>
  <si>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</si>
  <si>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</si>
  <si>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</si>
  <si>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</si>
  <si>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</si>
  <si>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</si>
  <si>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</si>
  <si>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</si>
  <si>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</si>
  <si>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</si>
  <si>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</si>
  <si>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</si>
  <si>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</si>
  <si>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</si>
  <si>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</si>
  <si>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</si>
  <si>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</si>
  <si>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</si>
  <si>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</si>
  <si>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</si>
  <si>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</si>
  <si>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</si>
  <si>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</si>
  <si>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</si>
  <si>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성남시청소년재단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</si>
  <si>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</si>
  <si>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</si>
  <si>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</si>
  <si>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</si>
  <si>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</si>
  <si>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</si>
  <si>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</si>
  <si>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</si>
  <si>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</si>
  <si>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</si>
  <si>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</si>
  <si>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</si>
  <si>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</si>
  <si>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</si>
  <si>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</si>
  <si>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</si>
  <si>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</si>
  <si>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</si>
  <si>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</si>
  <si>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</si>
  <si>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</si>
  <si>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</si>
  <si>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사무국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</si>
  <si>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</si>
  <si>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</si>
  <si>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</si>
  <si>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</si>
  <si>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</si>
  <si>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</si>
  <si>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</si>
  <si>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</si>
  <si>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</si>
  <si>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</si>
  <si>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2018.12.31.</t>
    <phoneticPr fontId="3" type="noConversion"/>
  </si>
  <si>
    <t>2017.12.27.</t>
    <phoneticPr fontId="3" type="noConversion"/>
  </si>
  <si>
    <t>2018.12.31.</t>
    <phoneticPr fontId="3" type="noConversion"/>
  </si>
  <si>
    <t>2018.01.01.</t>
    <phoneticPr fontId="3" type="noConversion"/>
  </si>
  <si>
    <t>2018년 정수기 임차계약(2차)</t>
    <phoneticPr fontId="3" type="noConversion"/>
  </si>
  <si>
    <t>㈜교원</t>
    <phoneticPr fontId="3" type="noConversion"/>
  </si>
  <si>
    <t>(사)대한산업안전보건협회
경기산업보건센터</t>
    <phoneticPr fontId="3" type="noConversion"/>
  </si>
  <si>
    <t>2017.12.20.</t>
    <phoneticPr fontId="3" type="noConversion"/>
  </si>
  <si>
    <t>2018년 ERP 유지관리</t>
    <phoneticPr fontId="3" type="noConversion"/>
  </si>
  <si>
    <t>㈜더존비즈온</t>
    <phoneticPr fontId="3" type="noConversion"/>
  </si>
  <si>
    <t>2017.12.26.</t>
    <phoneticPr fontId="3" type="noConversion"/>
  </si>
  <si>
    <t>2018.01.01.</t>
    <phoneticPr fontId="3" type="noConversion"/>
  </si>
  <si>
    <t>2018.12.31.</t>
    <phoneticPr fontId="3" type="noConversion"/>
  </si>
  <si>
    <t>다원</t>
    <phoneticPr fontId="3" type="noConversion"/>
  </si>
  <si>
    <t>2017.12.07.</t>
    <phoneticPr fontId="3" type="noConversion"/>
  </si>
  <si>
    <t>대한산업안전협회 성남지회</t>
    <phoneticPr fontId="3" type="noConversion"/>
  </si>
  <si>
    <t>2017.12.27.</t>
    <phoneticPr fontId="3" type="noConversion"/>
  </si>
  <si>
    <t>워터월시스템㈜</t>
    <phoneticPr fontId="3" type="noConversion"/>
  </si>
  <si>
    <t>2017.12.13.</t>
    <phoneticPr fontId="3" type="noConversion"/>
  </si>
  <si>
    <t>2018.12.31.</t>
    <phoneticPr fontId="3" type="noConversion"/>
  </si>
  <si>
    <t>신도종합서비스</t>
    <phoneticPr fontId="3" type="noConversion"/>
  </si>
  <si>
    <t>2017.12.27.</t>
    <phoneticPr fontId="3" type="noConversion"/>
  </si>
  <si>
    <t>㈜월드소프트</t>
    <phoneticPr fontId="3" type="noConversion"/>
  </si>
  <si>
    <t>2017.12.12.</t>
    <phoneticPr fontId="3" type="noConversion"/>
  </si>
  <si>
    <t>2018.01.01.</t>
    <phoneticPr fontId="3" type="noConversion"/>
  </si>
  <si>
    <t>㈜지란지교소프트</t>
    <phoneticPr fontId="3" type="noConversion"/>
  </si>
  <si>
    <t>2017.12.20.</t>
    <phoneticPr fontId="3" type="noConversion"/>
  </si>
  <si>
    <t>㈜미디어코어시스템즈</t>
    <phoneticPr fontId="3" type="noConversion"/>
  </si>
  <si>
    <t>2017.12.21.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</si>
  <si>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</si>
  <si>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</si>
  <si>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</si>
  <si>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</si>
  <si>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</si>
  <si>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</si>
  <si>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</si>
  <si>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</si>
  <si>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</si>
  <si>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</si>
  <si>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</si>
  <si>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</si>
  <si>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</si>
  <si>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</si>
  <si>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</si>
  <si>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</si>
  <si>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</si>
  <si>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</si>
  <si>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</si>
  <si>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</si>
  <si>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</si>
  <si>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</si>
  <si>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</si>
  <si>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</si>
  <si>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-</t>
    <phoneticPr fontId="3" type="noConversion"/>
  </si>
  <si>
    <t>해당사항없음</t>
    <phoneticPr fontId="3" type="noConversion"/>
  </si>
  <si>
    <t>-</t>
    <phoneticPr fontId="3" type="noConversion"/>
  </si>
  <si>
    <t>2018년 네이버 블로그 운영</t>
    <phoneticPr fontId="3" type="noConversion"/>
  </si>
  <si>
    <t>회색달빛</t>
  </si>
  <si>
    <t>회색달빛</t>
    <phoneticPr fontId="3" type="noConversion"/>
  </si>
  <si>
    <t>2017.12.29.</t>
    <phoneticPr fontId="3" type="noConversion"/>
  </si>
  <si>
    <t>2018.01.01.</t>
    <phoneticPr fontId="3" type="noConversion"/>
  </si>
  <si>
    <t>2018.12.31.</t>
    <phoneticPr fontId="3" type="noConversion"/>
  </si>
  <si>
    <t>계약기간</t>
  </si>
  <si>
    <t>계약현황</t>
    <phoneticPr fontId="3" type="noConversion"/>
  </si>
  <si>
    <t>수의1인 견적</t>
    <phoneticPr fontId="3" type="noConversion"/>
  </si>
  <si>
    <t>계약현황</t>
    <phoneticPr fontId="3" type="noConversion"/>
  </si>
  <si>
    <t>사무국</t>
    <phoneticPr fontId="3" type="noConversion"/>
  </si>
  <si>
    <t>㈜교원</t>
    <phoneticPr fontId="3" type="noConversion"/>
  </si>
  <si>
    <t>-</t>
    <phoneticPr fontId="3" type="noConversion"/>
  </si>
  <si>
    <t>신도종합서비스</t>
  </si>
  <si>
    <t>워터월시스템즈(주)</t>
  </si>
  <si>
    <t>(주)월드소프트</t>
  </si>
  <si>
    <t>다원</t>
  </si>
  <si>
    <t>주식회사 지란지교소프트</t>
  </si>
  <si>
    <t>(사)대한산업안전협회 성남지회</t>
  </si>
  <si>
    <t>(사)대한산업보건협회경기산업보건센터</t>
  </si>
  <si>
    <t>(주)미디어코어시스템즈</t>
  </si>
  <si>
    <t>노무법인서현</t>
  </si>
  <si>
    <t>노무법인로고스</t>
  </si>
  <si>
    <t>노무법인 로고스</t>
    <phoneticPr fontId="3" type="noConversion"/>
  </si>
  <si>
    <t>2017.12.27.</t>
    <phoneticPr fontId="3" type="noConversion"/>
  </si>
  <si>
    <t>2018.01.01.</t>
    <phoneticPr fontId="3" type="noConversion"/>
  </si>
  <si>
    <t>2018.12.31.</t>
    <phoneticPr fontId="3" type="noConversion"/>
  </si>
  <si>
    <t>2018년 법무자문 서비스 연간계약</t>
    <phoneticPr fontId="3" type="noConversion"/>
  </si>
  <si>
    <t>2017.12.27.</t>
    <phoneticPr fontId="3" type="noConversion"/>
  </si>
  <si>
    <t>2018.01.01.</t>
    <phoneticPr fontId="3" type="noConversion"/>
  </si>
  <si>
    <t>2018.12.31.</t>
    <phoneticPr fontId="3" type="noConversion"/>
  </si>
  <si>
    <t>법무법인서현</t>
    <phoneticPr fontId="3" type="noConversion"/>
  </si>
  <si>
    <t>2018년 노무 법무자문 서비스 연간계약</t>
    <phoneticPr fontId="3" type="noConversion"/>
  </si>
  <si>
    <t>-</t>
    <phoneticPr fontId="3" type="noConversion"/>
  </si>
  <si>
    <t>2018년 맞춤형복지제도 운영위탁</t>
    <phoneticPr fontId="3" type="noConversion"/>
  </si>
  <si>
    <t>에스케이엠엔서비스㈜</t>
    <phoneticPr fontId="3" type="noConversion"/>
  </si>
  <si>
    <t>2018.01.09.</t>
    <phoneticPr fontId="3" type="noConversion"/>
  </si>
  <si>
    <t>2018.02.01.</t>
    <phoneticPr fontId="3" type="noConversion"/>
  </si>
  <si>
    <t>2018.12.31.</t>
    <phoneticPr fontId="3" type="noConversion"/>
  </si>
  <si>
    <t>추정가격이 2천만원 이하인 물품의 제조·구매·용역 계약(제25조제1항제5호)</t>
  </si>
  <si>
    <t>사무국</t>
  </si>
  <si>
    <t>지방계약법 시행령 제25조 1항</t>
    <phoneticPr fontId="3" type="noConversion"/>
  </si>
  <si>
    <t>주식회사에스유소프트</t>
  </si>
  <si>
    <t>2018년 서버 유지관리 및 서버 호스팅 서비스 비용</t>
    <phoneticPr fontId="3" type="noConversion"/>
  </si>
  <si>
    <t>㈜에스유소프트</t>
    <phoneticPr fontId="3" type="noConversion"/>
  </si>
  <si>
    <t>2017.12.28.</t>
    <phoneticPr fontId="3" type="noConversion"/>
  </si>
  <si>
    <t>2018.01.01.</t>
    <phoneticPr fontId="3" type="noConversion"/>
  </si>
  <si>
    <t>2018.12.31.</t>
    <phoneticPr fontId="3" type="noConversion"/>
  </si>
  <si>
    <t>계약부서(감독원)</t>
    <phoneticPr fontId="3" type="noConversion"/>
  </si>
  <si>
    <t>준공(기성)검사현황</t>
    <phoneticPr fontId="3" type="noConversion"/>
  </si>
  <si>
    <t>해당</t>
    <phoneticPr fontId="3" type="noConversion"/>
  </si>
  <si>
    <t>없음</t>
    <phoneticPr fontId="3" type="noConversion"/>
  </si>
  <si>
    <t>2018년 5월 보건관리자 위탁관리</t>
    <phoneticPr fontId="3" type="noConversion"/>
  </si>
  <si>
    <t>2018년 5월 운영실적통합DB 유지관리 비용</t>
    <phoneticPr fontId="3" type="noConversion"/>
  </si>
  <si>
    <t>2018년 5월 산업안전 관리대행</t>
    <phoneticPr fontId="3" type="noConversion"/>
  </si>
  <si>
    <t>2018년 5월 내부정보유출방지시스템
유지관리 비용</t>
    <phoneticPr fontId="3" type="noConversion"/>
  </si>
  <si>
    <t>2018년 5월 복합기 임대</t>
    <phoneticPr fontId="3" type="noConversion"/>
  </si>
  <si>
    <t>2018년 5월 전자문서시스템(그룹웨어)
유지보수</t>
    <phoneticPr fontId="3" type="noConversion"/>
  </si>
  <si>
    <t>2018년 5월 웹필터 유지관리</t>
    <phoneticPr fontId="3" type="noConversion"/>
  </si>
  <si>
    <t>2018년 5월 홈페이지 유지관리</t>
    <phoneticPr fontId="3" type="noConversion"/>
  </si>
  <si>
    <t>이하</t>
    <phoneticPr fontId="3" type="noConversion"/>
  </si>
  <si>
    <t>빈칸</t>
    <phoneticPr fontId="3" type="noConversion"/>
  </si>
  <si>
    <t>활동진흥팀(현정은)</t>
    <phoneticPr fontId="3" type="noConversion"/>
  </si>
  <si>
    <t>용역</t>
    <phoneticPr fontId="3" type="noConversion"/>
  </si>
  <si>
    <t>용역</t>
    <phoneticPr fontId="3" type="noConversion"/>
  </si>
  <si>
    <t>성남시청소년재단</t>
    <phoneticPr fontId="3" type="noConversion"/>
  </si>
  <si>
    <t>창립10주년 백서 발간</t>
  </si>
  <si>
    <t>수의계약</t>
  </si>
  <si>
    <t>이재영</t>
  </si>
  <si>
    <t>031-729-9012</t>
  </si>
  <si>
    <t>- 해당없음 -</t>
    <phoneticPr fontId="3" type="noConversion"/>
  </si>
  <si>
    <t>수정청소년수련관 냉온수기 교체공사</t>
    <phoneticPr fontId="3" type="noConversion"/>
  </si>
  <si>
    <t>기계</t>
    <phoneticPr fontId="3" type="noConversion"/>
  </si>
  <si>
    <t>입찰</t>
    <phoneticPr fontId="3" type="noConversion"/>
  </si>
  <si>
    <t>수정</t>
    <phoneticPr fontId="3" type="noConversion"/>
  </si>
  <si>
    <t>이찬형</t>
    <phoneticPr fontId="3" type="noConversion"/>
  </si>
  <si>
    <t>윤재옥</t>
    <phoneticPr fontId="3" type="noConversion"/>
  </si>
  <si>
    <t>031-729-9217</t>
    <phoneticPr fontId="3" type="noConversion"/>
  </si>
  <si>
    <t>031-729-9212</t>
    <phoneticPr fontId="3" type="noConversion"/>
  </si>
  <si>
    <t>수정청소년수련관 노후시설교체 전기공사</t>
    <phoneticPr fontId="3" type="noConversion"/>
  </si>
  <si>
    <t>전기</t>
    <phoneticPr fontId="3" type="noConversion"/>
  </si>
  <si>
    <t>사무국</t>
    <phoneticPr fontId="3" type="noConversion"/>
  </si>
  <si>
    <t>사무국</t>
    <phoneticPr fontId="3" type="noConversion"/>
  </si>
  <si>
    <t>사무국</t>
    <phoneticPr fontId="3" type="noConversion"/>
  </si>
  <si>
    <t>스마트폰 정지선 홍보물 제작</t>
  </si>
  <si>
    <t>수의총액</t>
  </si>
  <si>
    <t>개</t>
  </si>
  <si>
    <t>이학현</t>
  </si>
  <si>
    <t>031-729-9055</t>
  </si>
  <si>
    <t>8~9</t>
  </si>
  <si>
    <t>청소년노동인권박람회 행사물품 임차(천막, 테이블 등)</t>
  </si>
  <si>
    <t>천막(6*3m) 외</t>
  </si>
  <si>
    <t>35개 등</t>
  </si>
  <si>
    <t>건</t>
  </si>
  <si>
    <t>신지은</t>
  </si>
  <si>
    <t>031-729-9043</t>
  </si>
  <si>
    <t>청소년노동인권박람회 홍보물 제작(포스터, 리플렛, 현수막 등)</t>
  </si>
  <si>
    <t>a3, a4 등</t>
  </si>
  <si>
    <t>부</t>
  </si>
  <si>
    <t>청소년노동인권보호증진사업 홍보물 제작(부채)</t>
  </si>
  <si>
    <t>약15cm</t>
  </si>
  <si>
    <t>김태연</t>
  </si>
  <si>
    <t>031-729-9044</t>
  </si>
  <si>
    <t>청소년지도자연수센터 연계 집합교육</t>
  </si>
  <si>
    <t>박인경</t>
  </si>
  <si>
    <t>031-729-9015</t>
  </si>
  <si>
    <t>한국청소년수련시설협회 연계 집합교육</t>
  </si>
  <si>
    <t>창립10주년 기념품</t>
    <phoneticPr fontId="3" type="noConversion"/>
  </si>
  <si>
    <t>개</t>
    <phoneticPr fontId="3" type="noConversion"/>
  </si>
  <si>
    <t>사무국</t>
    <phoneticPr fontId="3" type="noConversion"/>
  </si>
  <si>
    <t>한기성</t>
    <phoneticPr fontId="3" type="noConversion"/>
  </si>
  <si>
    <t>창립10주년 운영물품</t>
    <phoneticPr fontId="3" type="noConversion"/>
  </si>
  <si>
    <t>개</t>
    <phoneticPr fontId="3" type="noConversion"/>
  </si>
  <si>
    <t>031-729-9014</t>
    <phoneticPr fontId="3" type="noConversion"/>
  </si>
  <si>
    <t>중원청소년수련관 환경개선 공사</t>
    <phoneticPr fontId="3" type="noConversion"/>
  </si>
  <si>
    <t>7.17.</t>
    <phoneticPr fontId="3" type="noConversion"/>
  </si>
  <si>
    <t>7.23.</t>
    <phoneticPr fontId="3" type="noConversion"/>
  </si>
  <si>
    <t>시설물유지관리</t>
    <phoneticPr fontId="3" type="noConversion"/>
  </si>
  <si>
    <t>성남시</t>
    <phoneticPr fontId="3" type="noConversion"/>
  </si>
  <si>
    <t>중원청소년수련관 환경개선 공사</t>
    <phoneticPr fontId="3" type="noConversion"/>
  </si>
  <si>
    <t>7.27.</t>
    <phoneticPr fontId="3" type="noConversion"/>
  </si>
  <si>
    <t>50개사</t>
    <phoneticPr fontId="3" type="noConversion"/>
  </si>
  <si>
    <t>주식회사 우양</t>
    <phoneticPr fontId="3" type="noConversion"/>
  </si>
  <si>
    <t>성남형교육지원단(김정민)</t>
    <phoneticPr fontId="3" type="noConversion"/>
  </si>
  <si>
    <t>2018.07.05.</t>
    <phoneticPr fontId="3" type="noConversion"/>
  </si>
  <si>
    <t>2018.07.09.~12.08.</t>
    <phoneticPr fontId="3" type="noConversion"/>
  </si>
  <si>
    <t>입찰</t>
    <phoneticPr fontId="3" type="noConversion"/>
  </si>
  <si>
    <t>2018.12.08.</t>
    <phoneticPr fontId="3" type="noConversion"/>
  </si>
  <si>
    <t>재단법인 경기도교육연구원</t>
    <phoneticPr fontId="3" type="noConversion"/>
  </si>
  <si>
    <t>지방계약법 시행령 제16조</t>
    <phoneticPr fontId="3" type="noConversion"/>
  </si>
  <si>
    <t>경기도 수원시 장안구 수성로 421-0</t>
    <phoneticPr fontId="3" type="noConversion"/>
  </si>
  <si>
    <t>탱화성호치민공산청소년연먕 협약 대표단 현지 운영비</t>
    <phoneticPr fontId="3" type="noConversion"/>
  </si>
  <si>
    <t>2018.07.26.~7.30.</t>
    <phoneticPr fontId="3" type="noConversion"/>
  </si>
  <si>
    <t>2018.07.30.</t>
    <phoneticPr fontId="3" type="noConversion"/>
  </si>
  <si>
    <t>2018.07.19.</t>
    <phoneticPr fontId="3" type="noConversion"/>
  </si>
  <si>
    <t>㈜에스엠트래블</t>
    <phoneticPr fontId="3" type="noConversion"/>
  </si>
  <si>
    <t>서울특별시 중구 무교로 16,707호</t>
    <phoneticPr fontId="3" type="noConversion"/>
  </si>
  <si>
    <t>제8대 성남시청소년행복의회 하반기 교류 워크숍 차량임차</t>
    <phoneticPr fontId="3" type="noConversion"/>
  </si>
  <si>
    <t>2018.07.21.~2018.07.21.</t>
    <phoneticPr fontId="3" type="noConversion"/>
  </si>
  <si>
    <t>2018.07.21.</t>
    <phoneticPr fontId="3" type="noConversion"/>
  </si>
  <si>
    <t>㈜서울구경</t>
    <phoneticPr fontId="3" type="noConversion"/>
  </si>
  <si>
    <t>경기도 성남시 분당구 장미로 78, 1035</t>
    <phoneticPr fontId="3" type="noConversion"/>
  </si>
  <si>
    <t>활동진흥팀(김마리)</t>
    <phoneticPr fontId="3" type="noConversion"/>
  </si>
  <si>
    <t>중원청소년수련관 환경개선 공사</t>
    <phoneticPr fontId="3" type="noConversion"/>
  </si>
  <si>
    <t>중원청소년수련관(도주성)</t>
    <phoneticPr fontId="3" type="noConversion"/>
  </si>
  <si>
    <t>2018.07.27.</t>
    <phoneticPr fontId="3" type="noConversion"/>
  </si>
  <si>
    <t>2018.08.01.~2018.08.24.</t>
    <phoneticPr fontId="3" type="noConversion"/>
  </si>
  <si>
    <t>2018.08.24.</t>
    <phoneticPr fontId="3" type="noConversion"/>
  </si>
  <si>
    <t>공사</t>
    <phoneticPr fontId="3" type="noConversion"/>
  </si>
  <si>
    <t>주식회사 우양</t>
    <phoneticPr fontId="3" type="noConversion"/>
  </si>
  <si>
    <t>경기도 성남시 분당구 돌마로 80, 현대벤처빌 8층 12호</t>
    <phoneticPr fontId="3" type="noConversion"/>
  </si>
  <si>
    <t>탱화성호치민공산청소년연맹 협약 대표단 현지 운영비</t>
    <phoneticPr fontId="3" type="noConversion"/>
  </si>
  <si>
    <t>2018.07.26.~
07.30.</t>
    <phoneticPr fontId="3" type="noConversion"/>
  </si>
  <si>
    <t>㈜에스엠트래블</t>
    <phoneticPr fontId="3" type="noConversion"/>
  </si>
  <si>
    <t>황학미</t>
    <phoneticPr fontId="3" type="noConversion"/>
  </si>
  <si>
    <t>서울특별시 중구 무교로 16, 707호</t>
    <phoneticPr fontId="3" type="noConversion"/>
  </si>
  <si>
    <t>제3대 성남시청소년행복의회 하반기 교류 워크숍 차량임차</t>
    <phoneticPr fontId="3" type="noConversion"/>
  </si>
  <si>
    <t>2018.07.21.~
07.21.</t>
    <phoneticPr fontId="3" type="noConversion"/>
  </si>
  <si>
    <t>㈜서울구경</t>
    <phoneticPr fontId="3" type="noConversion"/>
  </si>
  <si>
    <t>정길중</t>
    <phoneticPr fontId="3" type="noConversion"/>
  </si>
  <si>
    <t>경기도 성남시 분당구 장미로 78, 1035</t>
    <phoneticPr fontId="3" type="noConversion"/>
  </si>
  <si>
    <t>2018.7.31.</t>
    <phoneticPr fontId="3" type="noConversion"/>
  </si>
  <si>
    <t>2018.08.01.</t>
    <phoneticPr fontId="3" type="noConversion"/>
  </si>
  <si>
    <t>2018년 6월분 정수기 렌탈료</t>
    <phoneticPr fontId="3" type="noConversion"/>
  </si>
  <si>
    <t>2018년 6월 복합기 임대비용</t>
    <phoneticPr fontId="3" type="noConversion"/>
  </si>
  <si>
    <t>2018. 6월 DLP(내부정보유출관리시스템) 유지관리비용</t>
    <phoneticPr fontId="3" type="noConversion"/>
  </si>
  <si>
    <t>2018. 6월 전자문서시스템(그룹웨어) 유지관리비용</t>
    <phoneticPr fontId="3" type="noConversion"/>
  </si>
  <si>
    <t>2018. 6월 통합실적운영 DB 유지관리비용</t>
    <phoneticPr fontId="3" type="noConversion"/>
  </si>
  <si>
    <t>2018. 6월 웹필터 유지관리비용</t>
    <phoneticPr fontId="3" type="noConversion"/>
  </si>
  <si>
    <t>2018. 6월 산업안전관리자 대행 수수료</t>
    <phoneticPr fontId="3" type="noConversion"/>
  </si>
  <si>
    <t>2018. 6월 보건관리 대행비 수수료</t>
    <phoneticPr fontId="3" type="noConversion"/>
  </si>
  <si>
    <t>2018. 6월 홈페이지 유지관리비용</t>
    <phoneticPr fontId="3" type="noConversion"/>
  </si>
  <si>
    <t>2018년 6월 법무 자문료</t>
    <phoneticPr fontId="3" type="noConversion"/>
  </si>
  <si>
    <t>2018년 6월 노무 자문료</t>
    <phoneticPr fontId="3" type="noConversion"/>
  </si>
  <si>
    <t>6월 블로그 운영비</t>
    <phoneticPr fontId="3" type="noConversion"/>
  </si>
  <si>
    <t>2018년 6월 서버 유지관리 및 서버 호스팅 서비스 비용</t>
    <phoneticPr fontId="3" type="noConversion"/>
  </si>
  <si>
    <t>2018년 성남형교육 성과평가 및 발전방안 연구 용역</t>
    <phoneticPr fontId="3" type="noConversion"/>
  </si>
  <si>
    <t>제3대 성남시청소년행복의회 하반기 교류 워크숍 차량임차</t>
    <phoneticPr fontId="3" type="noConversion"/>
  </si>
  <si>
    <t>탱화성호치민공산청소년연맹 협약 대표단 현지 운영비</t>
    <phoneticPr fontId="35" type="noConversion"/>
  </si>
  <si>
    <t>제3대 성남시청소년행복의회 하반기 교류 워크숍 차량임차</t>
    <phoneticPr fontId="35" type="noConversion"/>
  </si>
  <si>
    <t>㈜에스엠트래블</t>
    <phoneticPr fontId="35" type="noConversion"/>
  </si>
  <si>
    <t>㈜서울구경</t>
    <phoneticPr fontId="35" type="noConversion"/>
  </si>
  <si>
    <t>2018.07.26.</t>
    <phoneticPr fontId="3" type="noConversion"/>
  </si>
  <si>
    <t>2018.07.30.</t>
    <phoneticPr fontId="3" type="noConversion"/>
  </si>
  <si>
    <t>2018.08.01.</t>
    <phoneticPr fontId="3" type="noConversion"/>
  </si>
  <si>
    <t>2018.05.21.</t>
    <phoneticPr fontId="3" type="noConversion"/>
  </si>
  <si>
    <t>2018.07.21.</t>
    <phoneticPr fontId="3" type="noConversion"/>
  </si>
  <si>
    <t>윈도우 서버백신 구입(갱신)</t>
    <phoneticPr fontId="3" type="noConversion"/>
  </si>
  <si>
    <t>License</t>
    <phoneticPr fontId="3" type="noConversion"/>
  </si>
  <si>
    <t>개</t>
    <phoneticPr fontId="3" type="noConversion"/>
  </si>
  <si>
    <t>서인욱</t>
    <phoneticPr fontId="3" type="noConversion"/>
  </si>
  <si>
    <t>031-729-9024</t>
    <phoneticPr fontId="3" type="noConversion"/>
  </si>
  <si>
    <t>조달</t>
    <phoneticPr fontId="3" type="noConversion"/>
  </si>
  <si>
    <t>㈜삼성통운</t>
    <phoneticPr fontId="3" type="noConversion"/>
  </si>
  <si>
    <t>2018. 6월분 전용차량 임차비(업)</t>
    <phoneticPr fontId="3" type="noConversion"/>
  </si>
  <si>
    <t>2018. 6월분 전용차량 임차비(대)</t>
    <phoneticPr fontId="3" type="noConversion"/>
  </si>
  <si>
    <t>2018년 대표이사 전용차량 운영</t>
    <phoneticPr fontId="3" type="noConversion"/>
  </si>
  <si>
    <t>삼성통운</t>
    <phoneticPr fontId="3" type="noConversion"/>
  </si>
  <si>
    <t>2018.04.05.</t>
    <phoneticPr fontId="3" type="noConversion"/>
  </si>
  <si>
    <t>2018.10.31.</t>
    <phoneticPr fontId="3" type="noConversion"/>
  </si>
  <si>
    <t>2018.05.31.</t>
    <phoneticPr fontId="3" type="noConversion"/>
  </si>
  <si>
    <t>2018년 업무용 차량운영</t>
    <phoneticPr fontId="3" type="noConversion"/>
  </si>
  <si>
    <t>2016.10.27.</t>
    <phoneticPr fontId="3" type="noConversion"/>
  </si>
  <si>
    <t>2017.11.01.</t>
    <phoneticPr fontId="3" type="noConversion"/>
  </si>
  <si>
    <t>2018.04.07.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</si>
</sst>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mm&quot;월&quot;\ dd&quot;일&quot;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color rgb="FFC00000"/>
      <name val="돋움"/>
      <family val="3"/>
      <charset val="129"/>
    </font>
    <font>
      <sz val="10"/>
      <color rgb="FFC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rgb="FFFF0000"/>
      <name val="돋움"/>
      <family val="3"/>
      <charset val="129"/>
    </font>
    <font>
      <sz val="9"/>
      <color rgb="FFC00000"/>
      <name val="바탕"/>
      <family val="1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ck">
        <color rgb="FF000000"/>
      </bottom>
      <diagonal/>
    </border>
  </borders>
  <cellStyleXfs count="16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47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left" vertical="center" shrinkToFit="1"/>
    </xf>
    <xf numFmtId="0" fontId="11" fillId="0" borderId="2" xfId="0" applyNumberFormat="1" applyFont="1" applyFill="1" applyBorder="1" applyAlignment="1" applyProtection="1">
      <alignment horizontal="left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shrinkToFit="1"/>
    </xf>
    <xf numFmtId="9" fontId="19" fillId="0" borderId="7" xfId="0" applyNumberFormat="1" applyFont="1" applyBorder="1" applyAlignment="1">
      <alignment horizontal="center" vertical="center" shrinkToFit="1"/>
    </xf>
    <xf numFmtId="14" fontId="19" fillId="0" borderId="7" xfId="0" applyNumberFormat="1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3" fontId="19" fillId="0" borderId="7" xfId="0" applyNumberFormat="1" applyFont="1" applyBorder="1" applyAlignment="1">
      <alignment horizontal="right" vertical="center" shrinkToFit="1"/>
    </xf>
    <xf numFmtId="3" fontId="19" fillId="0" borderId="18" xfId="0" applyNumberFormat="1" applyFont="1" applyBorder="1" applyAlignment="1">
      <alignment horizontal="right" vertical="center" shrinkToFit="1"/>
    </xf>
    <xf numFmtId="0" fontId="19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14" fillId="2" borderId="2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80" fontId="11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 shrinkToFit="1"/>
    </xf>
    <xf numFmtId="38" fontId="2" fillId="0" borderId="2" xfId="3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vertical="center"/>
    </xf>
    <xf numFmtId="180" fontId="11" fillId="0" borderId="2" xfId="0" quotePrefix="1" applyNumberFormat="1" applyFont="1" applyFill="1" applyBorder="1" applyAlignment="1" applyProtection="1">
      <alignment horizontal="center" vertical="center"/>
    </xf>
    <xf numFmtId="0" fontId="21" fillId="0" borderId="10" xfId="0" applyFont="1" applyBorder="1" applyAlignment="1">
      <alignment horizontal="center" vertical="center" shrinkToFit="1"/>
    </xf>
    <xf numFmtId="41" fontId="4" fillId="0" borderId="1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shrinkToFit="1"/>
    </xf>
    <xf numFmtId="41" fontId="0" fillId="0" borderId="0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shrinkToFit="1"/>
    </xf>
    <xf numFmtId="0" fontId="0" fillId="4" borderId="0" xfId="0" applyFill="1"/>
    <xf numFmtId="0" fontId="26" fillId="0" borderId="2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81" fontId="22" fillId="3" borderId="2" xfId="0" applyNumberFormat="1" applyFont="1" applyFill="1" applyBorder="1" applyAlignment="1">
      <alignment horizontal="center" vertical="center" wrapText="1"/>
    </xf>
    <xf numFmtId="0" fontId="29" fillId="2" borderId="2" xfId="0" applyNumberFormat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 shrinkToFit="1"/>
    </xf>
    <xf numFmtId="41" fontId="29" fillId="2" borderId="2" xfId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</xf>
    <xf numFmtId="0" fontId="30" fillId="4" borderId="2" xfId="0" applyNumberFormat="1" applyFont="1" applyFill="1" applyBorder="1" applyAlignment="1" applyProtection="1">
      <alignment horizontal="center" vertical="center"/>
    </xf>
    <xf numFmtId="0" fontId="30" fillId="4" borderId="2" xfId="0" applyNumberFormat="1" applyFont="1" applyFill="1" applyBorder="1" applyAlignment="1" applyProtection="1"/>
    <xf numFmtId="0" fontId="30" fillId="4" borderId="2" xfId="0" applyNumberFormat="1" applyFont="1" applyFill="1" applyBorder="1" applyAlignment="1" applyProtection="1">
      <alignment horizontal="left" shrinkToFit="1"/>
    </xf>
    <xf numFmtId="0" fontId="30" fillId="4" borderId="2" xfId="0" applyNumberFormat="1" applyFont="1" applyFill="1" applyBorder="1" applyAlignment="1" applyProtection="1">
      <alignment horizontal="center" shrinkToFit="1"/>
    </xf>
    <xf numFmtId="41" fontId="30" fillId="4" borderId="2" xfId="1" applyFont="1" applyFill="1" applyBorder="1" applyAlignment="1" applyProtection="1">
      <alignment horizontal="center" vertical="center"/>
    </xf>
    <xf numFmtId="41" fontId="30" fillId="4" borderId="2" xfId="1" applyFont="1" applyFill="1" applyBorder="1" applyAlignment="1" applyProtection="1"/>
    <xf numFmtId="0" fontId="0" fillId="0" borderId="2" xfId="0" quotePrefix="1" applyBorder="1" applyAlignment="1">
      <alignment horizontal="center" vertical="center"/>
    </xf>
    <xf numFmtId="0" fontId="26" fillId="0" borderId="2" xfId="0" quotePrefix="1" applyFont="1" applyBorder="1" applyAlignment="1">
      <alignment horizontal="center" vertical="center"/>
    </xf>
    <xf numFmtId="41" fontId="30" fillId="4" borderId="2" xfId="1" quotePrefix="1" applyFont="1" applyFill="1" applyBorder="1" applyAlignment="1" applyProtection="1"/>
    <xf numFmtId="178" fontId="28" fillId="0" borderId="31" xfId="0" applyNumberFormat="1" applyFont="1" applyFill="1" applyBorder="1" applyAlignment="1">
      <alignment horizontal="center" vertical="center" shrinkToFit="1"/>
    </xf>
    <xf numFmtId="0" fontId="0" fillId="0" borderId="0" xfId="0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center"/>
    </xf>
    <xf numFmtId="38" fontId="2" fillId="0" borderId="2" xfId="4" applyNumberFormat="1" applyFont="1" applyBorder="1" applyAlignment="1">
      <alignment horizontal="center" vertical="center"/>
    </xf>
    <xf numFmtId="38" fontId="2" fillId="0" borderId="2" xfId="4" quotePrefix="1" applyNumberFormat="1" applyFont="1" applyBorder="1" applyAlignment="1">
      <alignment horizontal="center" vertical="center"/>
    </xf>
    <xf numFmtId="38" fontId="2" fillId="0" borderId="2" xfId="4" applyNumberFormat="1" applyFont="1" applyBorder="1" applyAlignment="1">
      <alignment horizontal="righ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30" fillId="4" borderId="2" xfId="0" applyNumberFormat="1" applyFont="1" applyFill="1" applyBorder="1" applyAlignment="1" applyProtection="1">
      <alignment horizontal="center" vertical="center"/>
    </xf>
    <xf numFmtId="0" fontId="31" fillId="4" borderId="2" xfId="0" applyFont="1" applyFill="1" applyBorder="1" applyAlignment="1" applyProtection="1">
      <alignment horizontal="center" vertical="center" shrinkToFit="1"/>
    </xf>
    <xf numFmtId="0" fontId="30" fillId="4" borderId="2" xfId="0" quotePrefix="1" applyNumberFormat="1" applyFont="1" applyFill="1" applyBorder="1" applyAlignment="1" applyProtection="1">
      <alignment horizontal="center" shrinkToFi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quotePrefix="1" applyNumberFormat="1" applyFont="1" applyFill="1" applyBorder="1" applyAlignment="1" applyProtection="1">
      <alignment horizontal="center" vertical="center"/>
    </xf>
    <xf numFmtId="41" fontId="2" fillId="0" borderId="2" xfId="1" quotePrefix="1" applyFont="1" applyFill="1" applyBorder="1" applyAlignment="1" applyProtection="1">
      <alignment horizontal="center" vertical="center"/>
    </xf>
    <xf numFmtId="9" fontId="32" fillId="0" borderId="2" xfId="0" applyNumberFormat="1" applyFont="1" applyFill="1" applyBorder="1" applyAlignment="1" applyProtection="1">
      <alignment horizontal="center" vertical="center" shrinkToFit="1"/>
    </xf>
    <xf numFmtId="182" fontId="32" fillId="0" borderId="2" xfId="0" quotePrefix="1" applyNumberFormat="1" applyFont="1" applyFill="1" applyBorder="1" applyAlignment="1" applyProtection="1">
      <alignment horizontal="center" vertical="center" shrinkToFit="1"/>
    </xf>
    <xf numFmtId="41" fontId="32" fillId="0" borderId="2" xfId="1" quotePrefix="1" applyFont="1" applyFill="1" applyBorder="1" applyAlignment="1" applyProtection="1">
      <alignment horizontal="center" vertical="center" shrinkToFit="1"/>
    </xf>
    <xf numFmtId="0" fontId="32" fillId="0" borderId="2" xfId="0" applyNumberFormat="1" applyFont="1" applyFill="1" applyBorder="1" applyAlignment="1" applyProtection="1">
      <alignment horizontal="center" vertical="center" wrapText="1" shrinkToFit="1"/>
    </xf>
    <xf numFmtId="0" fontId="2" fillId="0" borderId="0" xfId="0" applyFont="1"/>
    <xf numFmtId="0" fontId="32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178" fontId="29" fillId="4" borderId="2" xfId="0" quotePrefix="1" applyNumberFormat="1" applyFont="1" applyFill="1" applyBorder="1" applyAlignment="1">
      <alignment horizontal="center" vertical="center" shrinkToFit="1"/>
    </xf>
    <xf numFmtId="180" fontId="30" fillId="4" borderId="2" xfId="0" applyNumberFormat="1" applyFont="1" applyFill="1" applyBorder="1" applyAlignment="1" applyProtection="1">
      <alignment horizontal="center" vertical="center" shrinkToFit="1"/>
    </xf>
    <xf numFmtId="41" fontId="30" fillId="4" borderId="2" xfId="1" applyFont="1" applyFill="1" applyBorder="1" applyAlignment="1" applyProtection="1">
      <alignment horizontal="right" vertical="center"/>
    </xf>
    <xf numFmtId="41" fontId="30" fillId="4" borderId="2" xfId="1" quotePrefix="1" applyFont="1" applyFill="1" applyBorder="1" applyAlignment="1" applyProtection="1">
      <alignment horizontal="right" vertical="center"/>
    </xf>
    <xf numFmtId="178" fontId="29" fillId="4" borderId="2" xfId="0" applyNumberFormat="1" applyFont="1" applyFill="1" applyBorder="1" applyAlignment="1">
      <alignment horizontal="right" vertical="center"/>
    </xf>
    <xf numFmtId="177" fontId="31" fillId="4" borderId="2" xfId="0" applyNumberFormat="1" applyFont="1" applyFill="1" applyBorder="1" applyAlignment="1" applyProtection="1">
      <alignment horizontal="right" vertical="center" wrapText="1"/>
    </xf>
    <xf numFmtId="41" fontId="29" fillId="4" borderId="2" xfId="1" applyFont="1" applyFill="1" applyBorder="1" applyAlignment="1">
      <alignment horizontal="right" vertical="center"/>
    </xf>
    <xf numFmtId="0" fontId="30" fillId="4" borderId="2" xfId="0" applyNumberFormat="1" applyFont="1" applyFill="1" applyBorder="1" applyAlignment="1" applyProtection="1">
      <alignment horizontal="right" vertical="center"/>
    </xf>
    <xf numFmtId="41" fontId="31" fillId="4" borderId="2" xfId="1" applyFont="1" applyFill="1" applyBorder="1" applyAlignment="1" applyProtection="1">
      <alignment horizontal="right" vertical="center" wrapText="1"/>
    </xf>
    <xf numFmtId="38" fontId="2" fillId="0" borderId="2" xfId="147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41" fontId="33" fillId="0" borderId="2" xfId="148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wrapText="1"/>
    </xf>
    <xf numFmtId="183" fontId="34" fillId="0" borderId="2" xfId="0" applyNumberFormat="1" applyFont="1" applyFill="1" applyBorder="1" applyAlignment="1">
      <alignment horizontal="center" vertical="center" wrapText="1"/>
    </xf>
    <xf numFmtId="178" fontId="34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3" fontId="33" fillId="0" borderId="2" xfId="0" applyNumberFormat="1" applyFont="1" applyBorder="1" applyAlignment="1">
      <alignment horizontal="center" vertical="center"/>
    </xf>
    <xf numFmtId="38" fontId="2" fillId="0" borderId="2" xfId="152" applyNumberFormat="1" applyFont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178" fontId="37" fillId="0" borderId="2" xfId="0" applyNumberFormat="1" applyFont="1" applyFill="1" applyBorder="1" applyAlignment="1">
      <alignment horizontal="left" vertical="center" shrinkToFit="1"/>
    </xf>
    <xf numFmtId="179" fontId="37" fillId="0" borderId="2" xfId="0" applyNumberFormat="1" applyFont="1" applyFill="1" applyBorder="1" applyAlignment="1">
      <alignment horizontal="right" vertical="center"/>
    </xf>
    <xf numFmtId="180" fontId="37" fillId="0" borderId="2" xfId="0" applyNumberFormat="1" applyFont="1" applyFill="1" applyBorder="1" applyAlignment="1">
      <alignment horizontal="center" vertical="center"/>
    </xf>
    <xf numFmtId="178" fontId="37" fillId="0" borderId="2" xfId="0" applyNumberFormat="1" applyFont="1" applyFill="1" applyBorder="1" applyAlignment="1">
      <alignment horizontal="center" vertical="center"/>
    </xf>
    <xf numFmtId="178" fontId="37" fillId="0" borderId="2" xfId="0" applyNumberFormat="1" applyFont="1" applyFill="1" applyBorder="1" applyAlignment="1">
      <alignment horizontal="right" vertical="center" shrinkToFit="1"/>
    </xf>
    <xf numFmtId="178" fontId="37" fillId="0" borderId="2" xfId="0" applyNumberFormat="1" applyFont="1" applyBorder="1" applyAlignment="1">
      <alignment horizontal="left" vertical="center" shrinkToFit="1"/>
    </xf>
    <xf numFmtId="178" fontId="37" fillId="0" borderId="2" xfId="0" applyNumberFormat="1" applyFont="1" applyBorder="1" applyAlignment="1">
      <alignment horizontal="left" vertical="center" wrapText="1" shrinkToFit="1"/>
    </xf>
    <xf numFmtId="179" fontId="37" fillId="0" borderId="2" xfId="0" applyNumberFormat="1" applyFont="1" applyBorder="1" applyAlignment="1">
      <alignment horizontal="right" vertical="center"/>
    </xf>
    <xf numFmtId="180" fontId="37" fillId="0" borderId="2" xfId="0" applyNumberFormat="1" applyFont="1" applyBorder="1" applyAlignment="1">
      <alignment horizontal="center" vertical="center"/>
    </xf>
    <xf numFmtId="38" fontId="37" fillId="0" borderId="2" xfId="2" applyNumberFormat="1" applyFont="1" applyBorder="1" applyAlignment="1">
      <alignment horizontal="center" vertical="center"/>
    </xf>
    <xf numFmtId="0" fontId="37" fillId="0" borderId="2" xfId="0" quotePrefix="1" applyFont="1" applyBorder="1" applyAlignment="1">
      <alignment horizontal="center" vertical="center"/>
    </xf>
    <xf numFmtId="178" fontId="37" fillId="0" borderId="2" xfId="0" applyNumberFormat="1" applyFont="1" applyFill="1" applyBorder="1" applyAlignment="1">
      <alignment horizontal="center" vertical="center" shrinkToFit="1"/>
    </xf>
    <xf numFmtId="0" fontId="37" fillId="0" borderId="2" xfId="0" applyFont="1" applyBorder="1" applyAlignment="1">
      <alignment horizontal="center" vertical="center"/>
    </xf>
    <xf numFmtId="0" fontId="37" fillId="0" borderId="2" xfId="0" applyNumberFormat="1" applyFont="1" applyFill="1" applyBorder="1" applyAlignment="1" applyProtection="1">
      <alignment horizontal="center"/>
    </xf>
    <xf numFmtId="0" fontId="37" fillId="0" borderId="2" xfId="0" quotePrefix="1" applyFont="1" applyBorder="1" applyAlignment="1">
      <alignment horizontal="right" vertical="center"/>
    </xf>
    <xf numFmtId="0" fontId="37" fillId="4" borderId="2" xfId="0" applyFont="1" applyFill="1" applyBorder="1" applyAlignment="1" applyProtection="1">
      <alignment horizontal="center" vertical="center" shrinkToFit="1"/>
    </xf>
    <xf numFmtId="3" fontId="37" fillId="0" borderId="2" xfId="0" quotePrefix="1" applyNumberFormat="1" applyFont="1" applyBorder="1" applyAlignment="1">
      <alignment horizontal="right" vertical="center"/>
    </xf>
    <xf numFmtId="178" fontId="37" fillId="4" borderId="2" xfId="0" applyNumberFormat="1" applyFont="1" applyFill="1" applyBorder="1" applyAlignment="1">
      <alignment horizontal="left" vertical="center" shrinkToFit="1"/>
    </xf>
    <xf numFmtId="178" fontId="37" fillId="4" borderId="2" xfId="0" applyNumberFormat="1" applyFont="1" applyFill="1" applyBorder="1" applyAlignment="1">
      <alignment horizontal="center" vertical="center" shrinkToFit="1"/>
    </xf>
    <xf numFmtId="179" fontId="37" fillId="4" borderId="2" xfId="0" applyNumberFormat="1" applyFont="1" applyFill="1" applyBorder="1" applyAlignment="1">
      <alignment horizontal="right" vertical="center"/>
    </xf>
    <xf numFmtId="38" fontId="37" fillId="4" borderId="2" xfId="2" applyNumberFormat="1" applyFont="1" applyFill="1" applyBorder="1" applyAlignment="1">
      <alignment horizontal="center" vertical="center"/>
    </xf>
    <xf numFmtId="178" fontId="37" fillId="4" borderId="2" xfId="0" applyNumberFormat="1" applyFont="1" applyFill="1" applyBorder="1" applyAlignment="1">
      <alignment horizontal="center" vertical="center"/>
    </xf>
    <xf numFmtId="0" fontId="37" fillId="4" borderId="2" xfId="0" applyNumberFormat="1" applyFont="1" applyFill="1" applyBorder="1" applyAlignment="1" applyProtection="1">
      <alignment horizontal="center"/>
    </xf>
    <xf numFmtId="0" fontId="36" fillId="0" borderId="2" xfId="0" applyFont="1" applyBorder="1" applyAlignment="1">
      <alignment horizontal="center" vertical="center"/>
    </xf>
    <xf numFmtId="3" fontId="36" fillId="0" borderId="2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vertical="center"/>
    </xf>
    <xf numFmtId="3" fontId="2" fillId="0" borderId="2" xfId="0" quotePrefix="1" applyNumberFormat="1" applyFont="1" applyBorder="1" applyAlignment="1">
      <alignment horizontal="right" vertical="center"/>
    </xf>
    <xf numFmtId="0" fontId="11" fillId="0" borderId="2" xfId="0" applyNumberFormat="1" applyFont="1" applyFill="1" applyBorder="1" applyAlignment="1" applyProtection="1">
      <alignment horizont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shrinkToFit="1"/>
    </xf>
    <xf numFmtId="0" fontId="14" fillId="4" borderId="22" xfId="0" applyFont="1" applyFill="1" applyBorder="1" applyAlignment="1">
      <alignment horizontal="center" vertical="center" shrinkToFit="1"/>
    </xf>
    <xf numFmtId="0" fontId="14" fillId="0" borderId="24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3" fontId="16" fillId="0" borderId="23" xfId="0" applyNumberFormat="1" applyFont="1" applyBorder="1" applyAlignment="1">
      <alignment horizontal="center" vertical="center" shrinkToFit="1"/>
    </xf>
    <xf numFmtId="3" fontId="16" fillId="0" borderId="24" xfId="0" applyNumberFormat="1" applyFont="1" applyBorder="1" applyAlignment="1">
      <alignment horizontal="center" vertical="center" shrinkToFit="1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</cellXfs>
  <cellStyles count="161">
    <cellStyle name="쉼표 [0]" xfId="1" builtinId="6"/>
    <cellStyle name="쉼표 [0] 10" xfId="61"/>
    <cellStyle name="쉼표 [0] 10 2" xfId="131"/>
    <cellStyle name="쉼표 [0] 11" xfId="71"/>
    <cellStyle name="쉼표 [0] 12" xfId="141"/>
    <cellStyle name="쉼표 [0] 13" xfId="151"/>
    <cellStyle name="쉼표 [0] 2" xfId="3"/>
    <cellStyle name="쉼표 [0] 2 2" xfId="8"/>
    <cellStyle name="쉼표 [0] 2 2 2" xfId="18"/>
    <cellStyle name="쉼표 [0] 2 2 2 2" xfId="48"/>
    <cellStyle name="쉼표 [0] 2 2 2 2 2" xfId="118"/>
    <cellStyle name="쉼표 [0] 2 2 2 3" xfId="88"/>
    <cellStyle name="쉼표 [0] 2 2 3" xfId="28"/>
    <cellStyle name="쉼표 [0] 2 2 3 2" xfId="58"/>
    <cellStyle name="쉼표 [0] 2 2 3 2 2" xfId="128"/>
    <cellStyle name="쉼표 [0] 2 2 3 3" xfId="98"/>
    <cellStyle name="쉼표 [0] 2 2 4" xfId="38"/>
    <cellStyle name="쉼표 [0] 2 2 4 2" xfId="108"/>
    <cellStyle name="쉼표 [0] 2 2 5" xfId="68"/>
    <cellStyle name="쉼표 [0] 2 2 5 2" xfId="138"/>
    <cellStyle name="쉼표 [0] 2 2 6" xfId="78"/>
    <cellStyle name="쉼표 [0] 2 2 7" xfId="148"/>
    <cellStyle name="쉼표 [0] 2 2 8" xfId="158"/>
    <cellStyle name="쉼표 [0] 2 3" xfId="13"/>
    <cellStyle name="쉼표 [0] 2 3 2" xfId="43"/>
    <cellStyle name="쉼표 [0] 2 3 2 2" xfId="113"/>
    <cellStyle name="쉼표 [0] 2 3 3" xfId="83"/>
    <cellStyle name="쉼표 [0] 2 4" xfId="23"/>
    <cellStyle name="쉼표 [0] 2 4 2" xfId="53"/>
    <cellStyle name="쉼표 [0] 2 4 2 2" xfId="123"/>
    <cellStyle name="쉼표 [0] 2 4 3" xfId="93"/>
    <cellStyle name="쉼표 [0] 2 5" xfId="33"/>
    <cellStyle name="쉼표 [0] 2 5 2" xfId="103"/>
    <cellStyle name="쉼표 [0] 2 6" xfId="63"/>
    <cellStyle name="쉼표 [0] 2 6 2" xfId="133"/>
    <cellStyle name="쉼표 [0] 2 7" xfId="73"/>
    <cellStyle name="쉼표 [0] 2 8" xfId="143"/>
    <cellStyle name="쉼표 [0] 2 9" xfId="153"/>
    <cellStyle name="쉼표 [0] 3" xfId="4"/>
    <cellStyle name="쉼표 [0] 3 2" xfId="9"/>
    <cellStyle name="쉼표 [0] 3 2 2" xfId="19"/>
    <cellStyle name="쉼표 [0] 3 2 2 2" xfId="49"/>
    <cellStyle name="쉼표 [0] 3 2 2 2 2" xfId="119"/>
    <cellStyle name="쉼표 [0] 3 2 2 3" xfId="89"/>
    <cellStyle name="쉼표 [0] 3 2 3" xfId="29"/>
    <cellStyle name="쉼표 [0] 3 2 3 2" xfId="59"/>
    <cellStyle name="쉼표 [0] 3 2 3 2 2" xfId="129"/>
    <cellStyle name="쉼표 [0] 3 2 3 3" xfId="99"/>
    <cellStyle name="쉼표 [0] 3 2 4" xfId="39"/>
    <cellStyle name="쉼표 [0] 3 2 4 2" xfId="109"/>
    <cellStyle name="쉼표 [0] 3 2 5" xfId="69"/>
    <cellStyle name="쉼표 [0] 3 2 5 2" xfId="139"/>
    <cellStyle name="쉼표 [0] 3 2 6" xfId="79"/>
    <cellStyle name="쉼표 [0] 3 2 7" xfId="149"/>
    <cellStyle name="쉼표 [0] 3 2 8" xfId="159"/>
    <cellStyle name="쉼표 [0] 3 3" xfId="14"/>
    <cellStyle name="쉼표 [0] 3 3 2" xfId="44"/>
    <cellStyle name="쉼표 [0] 3 3 2 2" xfId="114"/>
    <cellStyle name="쉼표 [0] 3 3 3" xfId="84"/>
    <cellStyle name="쉼표 [0] 3 4" xfId="24"/>
    <cellStyle name="쉼표 [0] 3 4 2" xfId="54"/>
    <cellStyle name="쉼표 [0] 3 4 2 2" xfId="124"/>
    <cellStyle name="쉼표 [0] 3 4 3" xfId="94"/>
    <cellStyle name="쉼표 [0] 3 5" xfId="34"/>
    <cellStyle name="쉼표 [0] 3 5 2" xfId="104"/>
    <cellStyle name="쉼표 [0] 3 6" xfId="64"/>
    <cellStyle name="쉼표 [0] 3 6 2" xfId="134"/>
    <cellStyle name="쉼표 [0] 3 7" xfId="74"/>
    <cellStyle name="쉼표 [0] 3 8" xfId="144"/>
    <cellStyle name="쉼표 [0] 3 9" xfId="154"/>
    <cellStyle name="쉼표 [0] 4" xfId="2"/>
    <cellStyle name="쉼표 [0] 4 2" xfId="7"/>
    <cellStyle name="쉼표 [0] 4 2 2" xfId="17"/>
    <cellStyle name="쉼표 [0] 4 2 2 2" xfId="47"/>
    <cellStyle name="쉼표 [0] 4 2 2 2 2" xfId="117"/>
    <cellStyle name="쉼표 [0] 4 2 2 3" xfId="87"/>
    <cellStyle name="쉼표 [0] 4 2 3" xfId="27"/>
    <cellStyle name="쉼표 [0] 4 2 3 2" xfId="57"/>
    <cellStyle name="쉼표 [0] 4 2 3 2 2" xfId="127"/>
    <cellStyle name="쉼표 [0] 4 2 3 3" xfId="97"/>
    <cellStyle name="쉼표 [0] 4 2 4" xfId="37"/>
    <cellStyle name="쉼표 [0] 4 2 4 2" xfId="107"/>
    <cellStyle name="쉼표 [0] 4 2 5" xfId="67"/>
    <cellStyle name="쉼표 [0] 4 2 5 2" xfId="137"/>
    <cellStyle name="쉼표 [0] 4 2 6" xfId="77"/>
    <cellStyle name="쉼표 [0] 4 2 7" xfId="147"/>
    <cellStyle name="쉼표 [0] 4 2 8" xfId="157"/>
    <cellStyle name="쉼표 [0] 4 3" xfId="12"/>
    <cellStyle name="쉼표 [0] 4 3 2" xfId="42"/>
    <cellStyle name="쉼표 [0] 4 3 2 2" xfId="112"/>
    <cellStyle name="쉼표 [0] 4 3 3" xfId="82"/>
    <cellStyle name="쉼표 [0] 4 4" xfId="22"/>
    <cellStyle name="쉼표 [0] 4 4 2" xfId="52"/>
    <cellStyle name="쉼표 [0] 4 4 2 2" xfId="122"/>
    <cellStyle name="쉼표 [0] 4 4 3" xfId="92"/>
    <cellStyle name="쉼표 [0] 4 5" xfId="32"/>
    <cellStyle name="쉼표 [0] 4 5 2" xfId="102"/>
    <cellStyle name="쉼표 [0] 4 6" xfId="62"/>
    <cellStyle name="쉼표 [0] 4 6 2" xfId="132"/>
    <cellStyle name="쉼표 [0] 4 7" xfId="72"/>
    <cellStyle name="쉼표 [0] 4 8" xfId="142"/>
    <cellStyle name="쉼표 [0] 4 9" xfId="152"/>
    <cellStyle name="쉼표 [0] 5" xfId="5"/>
    <cellStyle name="쉼표 [0] 5 2" xfId="10"/>
    <cellStyle name="쉼표 [0] 5 2 2" xfId="20"/>
    <cellStyle name="쉼표 [0] 5 2 2 2" xfId="50"/>
    <cellStyle name="쉼표 [0] 5 2 2 2 2" xfId="120"/>
    <cellStyle name="쉼표 [0] 5 2 2 3" xfId="90"/>
    <cellStyle name="쉼표 [0] 5 2 3" xfId="30"/>
    <cellStyle name="쉼표 [0] 5 2 3 2" xfId="60"/>
    <cellStyle name="쉼표 [0] 5 2 3 2 2" xfId="130"/>
    <cellStyle name="쉼표 [0] 5 2 3 3" xfId="100"/>
    <cellStyle name="쉼표 [0] 5 2 4" xfId="40"/>
    <cellStyle name="쉼표 [0] 5 2 4 2" xfId="110"/>
    <cellStyle name="쉼표 [0] 5 2 5" xfId="70"/>
    <cellStyle name="쉼표 [0] 5 2 5 2" xfId="140"/>
    <cellStyle name="쉼표 [0] 5 2 6" xfId="80"/>
    <cellStyle name="쉼표 [0] 5 2 7" xfId="150"/>
    <cellStyle name="쉼표 [0] 5 2 8" xfId="160"/>
    <cellStyle name="쉼표 [0] 5 3" xfId="15"/>
    <cellStyle name="쉼표 [0] 5 3 2" xfId="45"/>
    <cellStyle name="쉼표 [0] 5 3 2 2" xfId="115"/>
    <cellStyle name="쉼표 [0] 5 3 3" xfId="85"/>
    <cellStyle name="쉼표 [0] 5 4" xfId="25"/>
    <cellStyle name="쉼표 [0] 5 4 2" xfId="55"/>
    <cellStyle name="쉼표 [0] 5 4 2 2" xfId="125"/>
    <cellStyle name="쉼표 [0] 5 4 3" xfId="95"/>
    <cellStyle name="쉼표 [0] 5 5" xfId="35"/>
    <cellStyle name="쉼표 [0] 5 5 2" xfId="105"/>
    <cellStyle name="쉼표 [0] 5 6" xfId="65"/>
    <cellStyle name="쉼표 [0] 5 6 2" xfId="135"/>
    <cellStyle name="쉼표 [0] 5 7" xfId="75"/>
    <cellStyle name="쉼표 [0] 5 8" xfId="145"/>
    <cellStyle name="쉼표 [0] 5 9" xfId="155"/>
    <cellStyle name="쉼표 [0] 6" xfId="6"/>
    <cellStyle name="쉼표 [0] 6 2" xfId="16"/>
    <cellStyle name="쉼표 [0] 6 2 2" xfId="46"/>
    <cellStyle name="쉼표 [0] 6 2 2 2" xfId="116"/>
    <cellStyle name="쉼표 [0] 6 2 3" xfId="86"/>
    <cellStyle name="쉼표 [0] 6 3" xfId="26"/>
    <cellStyle name="쉼표 [0] 6 3 2" xfId="56"/>
    <cellStyle name="쉼표 [0] 6 3 2 2" xfId="126"/>
    <cellStyle name="쉼표 [0] 6 3 3" xfId="96"/>
    <cellStyle name="쉼표 [0] 6 4" xfId="36"/>
    <cellStyle name="쉼표 [0] 6 4 2" xfId="106"/>
    <cellStyle name="쉼표 [0] 6 5" xfId="66"/>
    <cellStyle name="쉼표 [0] 6 5 2" xfId="136"/>
    <cellStyle name="쉼표 [0] 6 6" xfId="76"/>
    <cellStyle name="쉼표 [0] 6 7" xfId="146"/>
    <cellStyle name="쉼표 [0] 6 8" xfId="156"/>
    <cellStyle name="쉼표 [0] 7" xfId="11"/>
    <cellStyle name="쉼표 [0] 7 2" xfId="41"/>
    <cellStyle name="쉼표 [0] 7 2 2" xfId="111"/>
    <cellStyle name="쉼표 [0] 7 3" xfId="81"/>
    <cellStyle name="쉼표 [0] 8" xfId="21"/>
    <cellStyle name="쉼표 [0] 8 2" xfId="51"/>
    <cellStyle name="쉼표 [0] 8 2 2" xfId="121"/>
    <cellStyle name="쉼표 [0] 8 3" xfId="91"/>
    <cellStyle name="쉼표 [0] 9" xfId="31"/>
    <cellStyle name="쉼표 [0] 9 2" xfId="10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6"/>
  <sheetViews>
    <sheetView zoomScale="85" zoomScaleNormal="85" workbookViewId="0">
      <selection activeCell="C28" sqref="C2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71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205" t="s">
        <v>69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</row>
    <row r="2" spans="1:12" ht="25.5">
      <c r="A2" s="206" t="s">
        <v>70</v>
      </c>
      <c r="B2" s="206"/>
      <c r="C2" s="206"/>
      <c r="D2" s="47"/>
      <c r="E2" s="47"/>
      <c r="F2" s="47"/>
      <c r="G2" s="47"/>
      <c r="H2" s="68"/>
      <c r="I2" s="47"/>
      <c r="J2" s="47"/>
      <c r="K2" s="47"/>
      <c r="L2" s="47"/>
    </row>
    <row r="3" spans="1:12" ht="24.75" customHeight="1">
      <c r="A3" s="48" t="s">
        <v>71</v>
      </c>
      <c r="B3" s="48" t="s">
        <v>51</v>
      </c>
      <c r="C3" s="48" t="s">
        <v>72</v>
      </c>
      <c r="D3" s="48" t="s">
        <v>73</v>
      </c>
      <c r="E3" s="48" t="s">
        <v>74</v>
      </c>
      <c r="F3" s="48" t="s">
        <v>75</v>
      </c>
      <c r="G3" s="48" t="s">
        <v>76</v>
      </c>
      <c r="H3" s="69" t="s">
        <v>77</v>
      </c>
      <c r="I3" s="49" t="s">
        <v>52</v>
      </c>
      <c r="J3" s="49" t="s">
        <v>78</v>
      </c>
      <c r="K3" s="49" t="s">
        <v>79</v>
      </c>
      <c r="L3" s="49" t="s">
        <v>1</v>
      </c>
    </row>
    <row r="4" spans="1:12" ht="24.75" customHeight="1">
      <c r="A4" s="162">
        <v>2018</v>
      </c>
      <c r="B4" s="162">
        <v>8</v>
      </c>
      <c r="C4" s="162" t="s">
        <v>221</v>
      </c>
      <c r="D4" s="162" t="s">
        <v>222</v>
      </c>
      <c r="E4" s="162"/>
      <c r="F4" s="162">
        <v>250</v>
      </c>
      <c r="G4" s="162" t="s">
        <v>223</v>
      </c>
      <c r="H4" s="163">
        <v>2000</v>
      </c>
      <c r="I4" s="162" t="s">
        <v>177</v>
      </c>
      <c r="J4" s="164" t="s">
        <v>224</v>
      </c>
      <c r="K4" s="164" t="s">
        <v>225</v>
      </c>
      <c r="L4" s="162"/>
    </row>
    <row r="5" spans="1:12" ht="24.75" customHeight="1">
      <c r="A5" s="165">
        <v>2018</v>
      </c>
      <c r="B5" s="166" t="s">
        <v>226</v>
      </c>
      <c r="C5" s="165" t="s">
        <v>227</v>
      </c>
      <c r="D5" s="165" t="s">
        <v>222</v>
      </c>
      <c r="E5" s="165" t="s">
        <v>228</v>
      </c>
      <c r="F5" s="165" t="s">
        <v>229</v>
      </c>
      <c r="G5" s="165" t="s">
        <v>230</v>
      </c>
      <c r="H5" s="167">
        <v>6500</v>
      </c>
      <c r="I5" s="168" t="s">
        <v>177</v>
      </c>
      <c r="J5" s="168" t="s">
        <v>231</v>
      </c>
      <c r="K5" s="168" t="s">
        <v>232</v>
      </c>
      <c r="L5" s="168"/>
    </row>
    <row r="6" spans="1:12" ht="24.75" customHeight="1">
      <c r="A6" s="164">
        <v>2018</v>
      </c>
      <c r="B6" s="162" t="s">
        <v>226</v>
      </c>
      <c r="C6" s="162" t="s">
        <v>233</v>
      </c>
      <c r="D6" s="162" t="s">
        <v>222</v>
      </c>
      <c r="E6" s="162" t="s">
        <v>234</v>
      </c>
      <c r="F6" s="169">
        <v>5000</v>
      </c>
      <c r="G6" s="162" t="s">
        <v>235</v>
      </c>
      <c r="H6" s="169">
        <v>4000</v>
      </c>
      <c r="I6" s="162" t="s">
        <v>177</v>
      </c>
      <c r="J6" s="162" t="s">
        <v>231</v>
      </c>
      <c r="K6" s="168" t="s">
        <v>232</v>
      </c>
      <c r="L6" s="162"/>
    </row>
    <row r="7" spans="1:12" ht="24.75" customHeight="1">
      <c r="A7" s="162">
        <v>2018</v>
      </c>
      <c r="B7" s="162" t="s">
        <v>226</v>
      </c>
      <c r="C7" s="162" t="s">
        <v>236</v>
      </c>
      <c r="D7" s="162" t="s">
        <v>222</v>
      </c>
      <c r="E7" s="162" t="s">
        <v>237</v>
      </c>
      <c r="F7" s="169">
        <v>1000</v>
      </c>
      <c r="G7" s="162" t="s">
        <v>223</v>
      </c>
      <c r="H7" s="169">
        <v>2000</v>
      </c>
      <c r="I7" s="162" t="s">
        <v>177</v>
      </c>
      <c r="J7" s="164" t="s">
        <v>238</v>
      </c>
      <c r="K7" s="164" t="s">
        <v>239</v>
      </c>
      <c r="L7" s="164"/>
    </row>
    <row r="8" spans="1:12" ht="24.75" customHeight="1">
      <c r="A8" s="99">
        <v>2018</v>
      </c>
      <c r="B8" s="99">
        <v>8</v>
      </c>
      <c r="C8" s="117" t="s">
        <v>244</v>
      </c>
      <c r="D8" s="162" t="s">
        <v>222</v>
      </c>
      <c r="E8" s="99"/>
      <c r="F8" s="99">
        <v>470</v>
      </c>
      <c r="G8" s="99" t="s">
        <v>245</v>
      </c>
      <c r="H8" s="100">
        <v>14000</v>
      </c>
      <c r="I8" s="101" t="s">
        <v>246</v>
      </c>
      <c r="J8" s="101" t="s">
        <v>247</v>
      </c>
      <c r="K8" s="101" t="s">
        <v>250</v>
      </c>
      <c r="L8" s="102"/>
    </row>
    <row r="9" spans="1:12" ht="24.75" customHeight="1">
      <c r="A9" s="99">
        <v>2018</v>
      </c>
      <c r="B9" s="99">
        <v>8</v>
      </c>
      <c r="C9" s="117" t="s">
        <v>248</v>
      </c>
      <c r="D9" s="162" t="s">
        <v>222</v>
      </c>
      <c r="E9" s="65"/>
      <c r="F9" s="65">
        <v>300</v>
      </c>
      <c r="G9" s="65" t="s">
        <v>249</v>
      </c>
      <c r="H9" s="103">
        <v>1200</v>
      </c>
      <c r="I9" s="172" t="s">
        <v>246</v>
      </c>
      <c r="J9" s="172" t="s">
        <v>247</v>
      </c>
      <c r="K9" s="172" t="s">
        <v>250</v>
      </c>
      <c r="L9" s="65"/>
    </row>
    <row r="10" spans="1:12" ht="24.75" customHeight="1">
      <c r="A10" s="199">
        <v>2018</v>
      </c>
      <c r="B10" s="199">
        <v>8</v>
      </c>
      <c r="C10" s="199" t="s">
        <v>324</v>
      </c>
      <c r="D10" s="199" t="s">
        <v>329</v>
      </c>
      <c r="E10" s="199" t="s">
        <v>325</v>
      </c>
      <c r="F10" s="199">
        <v>2</v>
      </c>
      <c r="G10" s="199" t="s">
        <v>326</v>
      </c>
      <c r="H10" s="200">
        <v>900</v>
      </c>
      <c r="I10" s="199" t="s">
        <v>177</v>
      </c>
      <c r="J10" s="201" t="s">
        <v>327</v>
      </c>
      <c r="K10" s="201" t="s">
        <v>328</v>
      </c>
      <c r="L10" s="202"/>
    </row>
    <row r="11" spans="1:12" ht="24.75" customHeight="1">
      <c r="A11" s="51"/>
      <c r="B11" s="51"/>
      <c r="C11" s="117" t="s">
        <v>207</v>
      </c>
      <c r="D11" s="51"/>
      <c r="E11" s="51"/>
      <c r="F11" s="51"/>
      <c r="G11" s="51"/>
      <c r="H11" s="70"/>
      <c r="I11" s="51"/>
      <c r="J11" s="64"/>
      <c r="K11" s="52"/>
      <c r="L11" s="64"/>
    </row>
    <row r="12" spans="1:12" ht="24.75" customHeight="1">
      <c r="A12" s="51"/>
      <c r="B12" s="51"/>
      <c r="C12" s="51"/>
      <c r="D12" s="51"/>
      <c r="E12" s="51"/>
      <c r="F12" s="51"/>
      <c r="G12" s="51"/>
      <c r="H12" s="70"/>
      <c r="I12" s="51"/>
      <c r="J12" s="64"/>
      <c r="K12" s="52"/>
      <c r="L12" s="64"/>
    </row>
    <row r="13" spans="1:12" ht="24.75" customHeight="1">
      <c r="A13" s="51"/>
      <c r="B13" s="51"/>
      <c r="C13" s="51"/>
      <c r="D13" s="51"/>
      <c r="E13" s="51"/>
      <c r="F13" s="51"/>
      <c r="G13" s="51"/>
      <c r="H13" s="70"/>
      <c r="I13" s="51"/>
      <c r="J13" s="64"/>
      <c r="K13" s="52"/>
      <c r="L13" s="64"/>
    </row>
    <row r="14" spans="1:12" ht="24.75" customHeight="1">
      <c r="A14" s="51"/>
      <c r="B14" s="51"/>
      <c r="C14" s="51"/>
      <c r="D14" s="51"/>
      <c r="E14" s="51"/>
      <c r="F14" s="51"/>
      <c r="G14" s="51"/>
      <c r="H14" s="70"/>
      <c r="I14" s="51"/>
      <c r="J14" s="50"/>
      <c r="K14" s="52"/>
      <c r="L14" s="50"/>
    </row>
    <row r="15" spans="1:12" ht="24.75" customHeight="1">
      <c r="A15" s="51"/>
      <c r="B15" s="51"/>
      <c r="C15" s="51"/>
      <c r="D15" s="51"/>
      <c r="E15" s="51"/>
      <c r="F15" s="51"/>
      <c r="G15" s="51"/>
      <c r="H15" s="70"/>
      <c r="I15" s="51"/>
      <c r="J15" s="50"/>
      <c r="K15" s="52"/>
      <c r="L15" s="50"/>
    </row>
    <row r="16" spans="1:12" ht="24.75" customHeight="1">
      <c r="A16" s="51"/>
      <c r="B16" s="51"/>
      <c r="C16" s="51"/>
      <c r="D16" s="51"/>
      <c r="E16" s="51"/>
      <c r="F16" s="51"/>
      <c r="G16" s="51"/>
      <c r="H16" s="70"/>
      <c r="I16" s="51"/>
      <c r="J16" s="50"/>
      <c r="K16" s="52"/>
      <c r="L16" s="50"/>
    </row>
  </sheetData>
  <mergeCells count="2">
    <mergeCell ref="A1:L1"/>
    <mergeCell ref="A2:C2"/>
  </mergeCells>
  <phoneticPr fontId="3" type="noConversion"/>
  <dataValidations count="1">
    <dataValidation type="textLength" operator="lessThanOrEqual" allowBlank="1" showInputMessage="1" showErrorMessage="1" sqref="F4:F7 F9 F11:F1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D10" sqref="D10"/>
    </sheetView>
  </sheetViews>
  <sheetFormatPr defaultRowHeight="13.5"/>
  <cols>
    <col min="1" max="1" width="12.5546875" style="6" customWidth="1"/>
    <col min="2" max="2" width="20.77734375" style="6" customWidth="1"/>
    <col min="3" max="4" width="11.109375" style="6" customWidth="1"/>
    <col min="5" max="7" width="9.5546875" style="6" customWidth="1"/>
    <col min="8" max="8" width="11.44140625" style="6" bestFit="1" customWidth="1"/>
    <col min="9" max="9" width="16.109375" style="20" customWidth="1"/>
  </cols>
  <sheetData>
    <row r="1" spans="1:9" ht="25.5">
      <c r="A1" s="207" t="s">
        <v>127</v>
      </c>
      <c r="B1" s="207"/>
      <c r="C1" s="207"/>
      <c r="D1" s="207"/>
      <c r="E1" s="207"/>
      <c r="F1" s="207"/>
      <c r="G1" s="207"/>
      <c r="H1" s="207"/>
      <c r="I1" s="207"/>
    </row>
    <row r="2" spans="1:9" ht="25.5">
      <c r="A2" s="208" t="s">
        <v>22</v>
      </c>
      <c r="B2" s="208"/>
      <c r="C2" s="1"/>
      <c r="D2" s="1"/>
      <c r="E2" s="1"/>
      <c r="F2" s="1"/>
      <c r="G2" s="1"/>
      <c r="H2" s="1"/>
      <c r="I2" s="78" t="s">
        <v>3</v>
      </c>
    </row>
    <row r="3" spans="1:9" ht="26.25" customHeight="1">
      <c r="A3" s="245" t="s">
        <v>4</v>
      </c>
      <c r="B3" s="243" t="s">
        <v>5</v>
      </c>
      <c r="C3" s="243" t="s">
        <v>110</v>
      </c>
      <c r="D3" s="243" t="s">
        <v>129</v>
      </c>
      <c r="E3" s="241" t="s">
        <v>132</v>
      </c>
      <c r="F3" s="242"/>
      <c r="G3" s="241" t="s">
        <v>133</v>
      </c>
      <c r="H3" s="242"/>
      <c r="I3" s="243" t="s">
        <v>128</v>
      </c>
    </row>
    <row r="4" spans="1:9" ht="28.5" customHeight="1">
      <c r="A4" s="246"/>
      <c r="B4" s="244"/>
      <c r="C4" s="244"/>
      <c r="D4" s="244"/>
      <c r="E4" s="81" t="s">
        <v>130</v>
      </c>
      <c r="F4" s="81" t="s">
        <v>131</v>
      </c>
      <c r="G4" s="81" t="s">
        <v>130</v>
      </c>
      <c r="H4" s="81" t="s">
        <v>131</v>
      </c>
      <c r="I4" s="244"/>
    </row>
    <row r="5" spans="1:9" ht="28.5" customHeight="1">
      <c r="A5" s="16"/>
      <c r="B5" s="41"/>
      <c r="C5" s="88" t="s">
        <v>134</v>
      </c>
      <c r="D5" s="35" t="s">
        <v>135</v>
      </c>
      <c r="E5" s="88" t="s">
        <v>136</v>
      </c>
      <c r="F5" s="35"/>
      <c r="G5" s="35"/>
      <c r="H5" s="35"/>
      <c r="I5" s="14"/>
    </row>
    <row r="6" spans="1:9" ht="28.5" customHeight="1">
      <c r="A6" s="16"/>
      <c r="B6" s="41"/>
      <c r="C6" s="35"/>
      <c r="D6" s="35"/>
      <c r="E6" s="35"/>
      <c r="F6" s="35"/>
      <c r="G6" s="35"/>
      <c r="H6" s="35"/>
      <c r="I6" s="14"/>
    </row>
    <row r="7" spans="1:9" ht="28.5" customHeight="1">
      <c r="A7" s="16"/>
      <c r="B7" s="41"/>
      <c r="C7" s="35"/>
      <c r="D7" s="35"/>
      <c r="E7" s="35"/>
      <c r="F7" s="35"/>
      <c r="G7" s="35"/>
      <c r="H7" s="35"/>
      <c r="I7" s="14"/>
    </row>
    <row r="8" spans="1:9" ht="28.5" customHeight="1">
      <c r="A8" s="16"/>
      <c r="B8" s="41"/>
      <c r="C8" s="35"/>
      <c r="D8" s="35"/>
      <c r="E8" s="35"/>
      <c r="F8" s="35"/>
      <c r="G8" s="35"/>
      <c r="H8" s="35"/>
      <c r="I8" s="14"/>
    </row>
    <row r="9" spans="1:9" ht="28.5" customHeight="1">
      <c r="A9" s="16"/>
      <c r="B9" s="41"/>
      <c r="C9" s="35"/>
      <c r="D9" s="35"/>
      <c r="E9" s="35"/>
      <c r="F9" s="35"/>
      <c r="G9" s="35"/>
      <c r="H9" s="35"/>
      <c r="I9" s="14"/>
    </row>
    <row r="10" spans="1:9" ht="28.5" customHeight="1">
      <c r="A10" s="16"/>
      <c r="B10" s="41"/>
      <c r="C10" s="44"/>
      <c r="D10" s="44"/>
      <c r="E10" s="44"/>
      <c r="F10" s="44"/>
      <c r="G10" s="44"/>
      <c r="H10" s="44"/>
      <c r="I10" s="14"/>
    </row>
    <row r="11" spans="1:9" ht="28.5" customHeight="1">
      <c r="A11" s="16"/>
      <c r="B11" s="41"/>
      <c r="C11" s="44"/>
      <c r="D11" s="44"/>
      <c r="E11" s="44"/>
      <c r="F11" s="44"/>
      <c r="G11" s="44"/>
      <c r="H11" s="44"/>
      <c r="I11" s="14"/>
    </row>
    <row r="12" spans="1:9" ht="28.5" customHeight="1">
      <c r="A12" s="16"/>
      <c r="B12" s="41"/>
      <c r="C12" s="44"/>
      <c r="D12" s="44"/>
      <c r="E12" s="44"/>
      <c r="F12" s="44"/>
      <c r="G12" s="44"/>
      <c r="H12" s="44"/>
      <c r="I12" s="14"/>
    </row>
    <row r="13" spans="1:9" ht="28.5" customHeight="1">
      <c r="A13" s="16"/>
      <c r="B13" s="13"/>
      <c r="C13" s="44"/>
      <c r="D13" s="44"/>
      <c r="E13" s="44"/>
      <c r="F13" s="44"/>
      <c r="G13" s="44"/>
      <c r="H13" s="44"/>
      <c r="I13" s="14"/>
    </row>
    <row r="14" spans="1:9" ht="28.5" customHeight="1">
      <c r="A14" s="16"/>
      <c r="B14" s="13"/>
      <c r="C14" s="44"/>
      <c r="D14" s="44"/>
      <c r="E14" s="44"/>
      <c r="F14" s="44"/>
      <c r="G14" s="44"/>
      <c r="H14" s="44"/>
      <c r="I14" s="14"/>
    </row>
    <row r="15" spans="1:9" ht="28.5" customHeight="1">
      <c r="A15" s="16"/>
      <c r="B15" s="13"/>
      <c r="C15" s="44"/>
      <c r="D15" s="44"/>
      <c r="E15" s="44"/>
      <c r="F15" s="44"/>
      <c r="G15" s="44"/>
      <c r="H15" s="44"/>
      <c r="I15" s="14"/>
    </row>
    <row r="16" spans="1:9" ht="28.5" customHeight="1">
      <c r="A16" s="16"/>
      <c r="B16" s="13"/>
      <c r="C16" s="15"/>
      <c r="D16" s="15"/>
      <c r="E16" s="15"/>
      <c r="F16" s="15"/>
      <c r="G16" s="15"/>
      <c r="H16" s="15"/>
      <c r="I16" s="14"/>
    </row>
    <row r="17" spans="3:9">
      <c r="C17" s="17"/>
      <c r="D17" s="17"/>
      <c r="E17" s="17"/>
      <c r="F17" s="17"/>
      <c r="G17" s="17"/>
      <c r="H17" s="17"/>
      <c r="I17" s="21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85" zoomScaleNormal="85" workbookViewId="0">
      <selection activeCell="D7" sqref="D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5.5">
      <c r="A1" s="205" t="s">
        <v>117</v>
      </c>
      <c r="B1" s="205"/>
      <c r="C1" s="205"/>
      <c r="D1" s="205"/>
      <c r="E1" s="205"/>
      <c r="F1" s="205"/>
      <c r="G1" s="205"/>
      <c r="H1" s="205"/>
      <c r="I1" s="205"/>
    </row>
    <row r="2" spans="1:9" ht="24">
      <c r="A2" s="104" t="s">
        <v>50</v>
      </c>
      <c r="B2" s="105" t="s">
        <v>51</v>
      </c>
      <c r="C2" s="104" t="s">
        <v>66</v>
      </c>
      <c r="D2" s="104" t="s">
        <v>0</v>
      </c>
      <c r="E2" s="106" t="s">
        <v>67</v>
      </c>
      <c r="F2" s="104" t="s">
        <v>52</v>
      </c>
      <c r="G2" s="104" t="s">
        <v>53</v>
      </c>
      <c r="H2" s="104" t="s">
        <v>54</v>
      </c>
      <c r="I2" s="104" t="s">
        <v>1</v>
      </c>
    </row>
    <row r="3" spans="1:9" ht="24.75" customHeight="1">
      <c r="A3" s="174">
        <v>2018</v>
      </c>
      <c r="B3" s="174">
        <v>8</v>
      </c>
      <c r="C3" s="83" t="s">
        <v>203</v>
      </c>
      <c r="D3" s="174" t="s">
        <v>204</v>
      </c>
      <c r="E3" s="158">
        <v>6000</v>
      </c>
      <c r="F3" s="174" t="s">
        <v>177</v>
      </c>
      <c r="G3" s="174" t="s">
        <v>205</v>
      </c>
      <c r="H3" s="174" t="s">
        <v>206</v>
      </c>
      <c r="I3" s="173"/>
    </row>
    <row r="4" spans="1:9" ht="24.75" customHeight="1">
      <c r="A4" s="174">
        <v>2018</v>
      </c>
      <c r="B4" s="174">
        <v>8</v>
      </c>
      <c r="C4" s="171" t="s">
        <v>240</v>
      </c>
      <c r="D4" s="174" t="s">
        <v>204</v>
      </c>
      <c r="E4" s="170">
        <v>15400</v>
      </c>
      <c r="F4" s="174" t="s">
        <v>177</v>
      </c>
      <c r="G4" s="174" t="s">
        <v>241</v>
      </c>
      <c r="H4" s="174" t="s">
        <v>242</v>
      </c>
      <c r="I4" s="175"/>
    </row>
    <row r="5" spans="1:9" ht="24.75" customHeight="1">
      <c r="A5" s="174">
        <v>2018</v>
      </c>
      <c r="B5" s="174">
        <v>8</v>
      </c>
      <c r="C5" s="171" t="s">
        <v>243</v>
      </c>
      <c r="D5" s="174" t="s">
        <v>204</v>
      </c>
      <c r="E5" s="170">
        <v>17000</v>
      </c>
      <c r="F5" s="174" t="s">
        <v>177</v>
      </c>
      <c r="G5" s="174" t="s">
        <v>241</v>
      </c>
      <c r="H5" s="174" t="s">
        <v>242</v>
      </c>
      <c r="I5" s="98"/>
    </row>
    <row r="6" spans="1:9" ht="24.75" customHeight="1">
      <c r="A6" s="161"/>
      <c r="B6" s="161"/>
      <c r="C6" s="83"/>
      <c r="D6" s="66" t="s">
        <v>49</v>
      </c>
      <c r="E6" s="67" t="s">
        <v>80</v>
      </c>
      <c r="F6" s="66" t="s">
        <v>49</v>
      </c>
      <c r="G6" s="161"/>
      <c r="H6" s="161"/>
      <c r="I6" s="161"/>
    </row>
    <row r="7" spans="1:9" ht="24.75" customHeight="1">
      <c r="A7" s="161"/>
      <c r="B7" s="161"/>
      <c r="C7" s="85"/>
      <c r="D7" s="66"/>
      <c r="E7" s="67"/>
      <c r="F7" s="66"/>
      <c r="G7" s="160"/>
      <c r="H7" s="160"/>
      <c r="I7" s="161"/>
    </row>
    <row r="8" spans="1:9" ht="24.75" customHeight="1">
      <c r="A8" s="161"/>
      <c r="B8" s="161"/>
      <c r="C8" s="83"/>
      <c r="D8" s="66"/>
      <c r="E8" s="67"/>
      <c r="F8" s="66"/>
      <c r="G8" s="66"/>
      <c r="H8" s="161"/>
      <c r="I8" s="161"/>
    </row>
    <row r="9" spans="1:9" ht="24.75" customHeight="1">
      <c r="A9" s="161"/>
      <c r="B9" s="161"/>
      <c r="C9" s="83"/>
      <c r="D9" s="161"/>
      <c r="E9" s="86"/>
      <c r="F9" s="161"/>
      <c r="G9" s="161"/>
      <c r="H9" s="161"/>
      <c r="I9" s="159"/>
    </row>
    <row r="10" spans="1:9" ht="24.75" customHeight="1">
      <c r="A10" s="161"/>
      <c r="B10" s="161"/>
      <c r="C10" s="83"/>
      <c r="D10" s="161"/>
      <c r="E10" s="86"/>
      <c r="F10" s="161"/>
      <c r="G10" s="161"/>
      <c r="H10" s="161"/>
      <c r="I10" s="159"/>
    </row>
    <row r="11" spans="1:9" ht="24.75" customHeight="1">
      <c r="A11" s="161"/>
      <c r="B11" s="161"/>
      <c r="C11" s="83"/>
      <c r="D11" s="161"/>
      <c r="E11" s="84"/>
      <c r="F11" s="161"/>
      <c r="G11" s="161"/>
      <c r="H11" s="161"/>
      <c r="I11" s="159"/>
    </row>
    <row r="12" spans="1:9" ht="24.75" customHeight="1">
      <c r="A12" s="161"/>
      <c r="B12" s="161"/>
      <c r="C12" s="85"/>
      <c r="D12" s="161"/>
      <c r="E12" s="86"/>
      <c r="F12" s="161"/>
      <c r="G12" s="161"/>
      <c r="H12" s="161"/>
      <c r="I12" s="161"/>
    </row>
    <row r="13" spans="1:9" ht="24.75" customHeight="1">
      <c r="A13" s="52"/>
      <c r="B13" s="52"/>
      <c r="C13" s="85"/>
      <c r="D13" s="52"/>
      <c r="E13" s="84"/>
      <c r="F13" s="52"/>
      <c r="G13" s="52"/>
      <c r="H13" s="52"/>
      <c r="I13" s="52"/>
    </row>
    <row r="14" spans="1:9" ht="24.75" customHeight="1">
      <c r="A14" s="52"/>
      <c r="B14" s="52"/>
      <c r="C14" s="85"/>
      <c r="D14" s="52"/>
      <c r="E14" s="84"/>
      <c r="F14" s="52"/>
      <c r="G14" s="52"/>
      <c r="H14" s="52"/>
      <c r="I14" s="52"/>
    </row>
    <row r="15" spans="1:9" ht="24.75" customHeight="1">
      <c r="A15" s="52"/>
      <c r="B15" s="52"/>
      <c r="C15" s="83"/>
      <c r="D15" s="52"/>
      <c r="E15" s="87"/>
      <c r="F15" s="52"/>
      <c r="G15" s="52"/>
      <c r="H15" s="52"/>
      <c r="I15" s="64"/>
    </row>
    <row r="16" spans="1:9" ht="24.75" customHeight="1">
      <c r="A16" s="52"/>
      <c r="B16" s="52"/>
      <c r="C16" s="83"/>
      <c r="D16" s="52"/>
      <c r="E16" s="87"/>
      <c r="F16" s="52"/>
      <c r="G16" s="52"/>
      <c r="H16" s="52"/>
      <c r="I16" s="64"/>
    </row>
    <row r="17" spans="1:9" ht="24.75" customHeight="1">
      <c r="A17" s="52"/>
      <c r="B17" s="52"/>
      <c r="C17" s="83"/>
      <c r="D17" s="52"/>
      <c r="E17" s="87"/>
      <c r="F17" s="52"/>
      <c r="G17" s="52"/>
      <c r="H17" s="52"/>
      <c r="I17" s="64"/>
    </row>
    <row r="18" spans="1:9" ht="24.75" customHeight="1">
      <c r="A18" s="52"/>
      <c r="B18" s="52"/>
      <c r="C18" s="83"/>
      <c r="D18" s="52"/>
      <c r="E18" s="87"/>
      <c r="F18" s="52"/>
      <c r="G18" s="52"/>
      <c r="H18" s="52"/>
      <c r="I18" s="64"/>
    </row>
  </sheetData>
  <mergeCells count="1">
    <mergeCell ref="A1:I1"/>
  </mergeCells>
  <phoneticPr fontId="3" type="noConversion"/>
  <dataValidations disablePrompts="1" count="2">
    <dataValidation type="list" allowBlank="1" showInputMessage="1" showErrorMessage="1" sqref="D15:D18">
      <formula1>"대안,턴키,일반,PQ,수의,실적"</formula1>
    </dataValidation>
    <dataValidation type="textLength" operator="lessThanOrEqual" allowBlank="1" showInputMessage="1" showErrorMessage="1" sqref="F9:F18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"/>
  <sheetViews>
    <sheetView zoomScale="85" zoomScaleNormal="85" workbookViewId="0">
      <selection activeCell="A5" sqref="A5:XFD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11.33203125" style="23" bestFit="1" customWidth="1"/>
  </cols>
  <sheetData>
    <row r="1" spans="1:13" ht="25.5">
      <c r="A1" s="205" t="s">
        <v>124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ht="27" customHeight="1">
      <c r="A2" s="104" t="s">
        <v>50</v>
      </c>
      <c r="B2" s="105" t="s">
        <v>51</v>
      </c>
      <c r="C2" s="104" t="s">
        <v>123</v>
      </c>
      <c r="D2" s="104" t="s">
        <v>122</v>
      </c>
      <c r="E2" s="104" t="s">
        <v>0</v>
      </c>
      <c r="F2" s="105" t="s">
        <v>121</v>
      </c>
      <c r="G2" s="105" t="s">
        <v>120</v>
      </c>
      <c r="H2" s="105" t="s">
        <v>119</v>
      </c>
      <c r="I2" s="105" t="s">
        <v>118</v>
      </c>
      <c r="J2" s="104" t="s">
        <v>52</v>
      </c>
      <c r="K2" s="104" t="s">
        <v>53</v>
      </c>
      <c r="L2" s="104" t="s">
        <v>54</v>
      </c>
      <c r="M2" s="104" t="s">
        <v>1</v>
      </c>
    </row>
    <row r="3" spans="1:13" s="121" customFormat="1" ht="27" customHeight="1">
      <c r="A3" s="128">
        <v>2018</v>
      </c>
      <c r="B3" s="129">
        <v>8</v>
      </c>
      <c r="C3" s="128" t="s">
        <v>208</v>
      </c>
      <c r="D3" s="128" t="s">
        <v>209</v>
      </c>
      <c r="E3" s="128" t="s">
        <v>210</v>
      </c>
      <c r="F3" s="130">
        <v>105466</v>
      </c>
      <c r="G3" s="130">
        <v>178719</v>
      </c>
      <c r="H3" s="129"/>
      <c r="I3" s="130">
        <v>284185</v>
      </c>
      <c r="J3" s="128" t="s">
        <v>211</v>
      </c>
      <c r="K3" s="128" t="s">
        <v>212</v>
      </c>
      <c r="L3" s="128" t="s">
        <v>215</v>
      </c>
      <c r="M3" s="128"/>
    </row>
    <row r="4" spans="1:13" s="121" customFormat="1" ht="27" customHeight="1">
      <c r="A4" s="128">
        <v>2018</v>
      </c>
      <c r="B4" s="129">
        <v>8</v>
      </c>
      <c r="C4" s="128" t="s">
        <v>216</v>
      </c>
      <c r="D4" s="128" t="s">
        <v>217</v>
      </c>
      <c r="E4" s="128" t="s">
        <v>210</v>
      </c>
      <c r="F4" s="130">
        <v>44875</v>
      </c>
      <c r="G4" s="130">
        <v>278592</v>
      </c>
      <c r="H4" s="129">
        <v>129</v>
      </c>
      <c r="I4" s="130">
        <v>323596</v>
      </c>
      <c r="J4" s="128" t="s">
        <v>211</v>
      </c>
      <c r="K4" s="128" t="s">
        <v>213</v>
      </c>
      <c r="L4" s="128" t="s">
        <v>214</v>
      </c>
      <c r="M4" s="128"/>
    </row>
    <row r="5" spans="1:13" ht="27" customHeight="1">
      <c r="A5" s="123"/>
      <c r="B5" s="123"/>
      <c r="C5" s="124"/>
      <c r="D5" s="124"/>
      <c r="E5" s="118" t="s">
        <v>134</v>
      </c>
      <c r="F5" s="125" t="s">
        <v>135</v>
      </c>
      <c r="G5" s="126" t="s">
        <v>136</v>
      </c>
      <c r="H5" s="127"/>
      <c r="I5" s="127"/>
      <c r="J5" s="123"/>
      <c r="K5" s="123"/>
      <c r="L5" s="123"/>
      <c r="M5" s="122"/>
    </row>
  </sheetData>
  <mergeCells count="1">
    <mergeCell ref="A1:M1"/>
  </mergeCells>
  <phoneticPr fontId="3" type="noConversion"/>
  <dataValidations disablePrompts="1" count="1">
    <dataValidation type="textLength" operator="lessThanOrEqual" allowBlank="1" showInputMessage="1" showErrorMessage="1" sqref="J5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J4" sqref="J4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8" width="9.6640625" style="6" customWidth="1"/>
    <col min="9" max="9" width="11.109375" style="6" customWidth="1"/>
    <col min="10" max="10" width="9.6640625" style="6" customWidth="1"/>
    <col min="11" max="11" width="8.44140625" style="6" customWidth="1"/>
  </cols>
  <sheetData>
    <row r="1" spans="1:11" ht="25.5">
      <c r="A1" s="207" t="s">
        <v>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25.5">
      <c r="A2" s="208" t="s">
        <v>22</v>
      </c>
      <c r="B2" s="208"/>
      <c r="C2" s="1"/>
      <c r="D2" s="1"/>
      <c r="E2" s="1"/>
      <c r="F2" s="2"/>
      <c r="G2" s="2"/>
      <c r="H2" s="2"/>
      <c r="I2" s="2"/>
      <c r="J2" s="209" t="s">
        <v>3</v>
      </c>
      <c r="K2" s="209"/>
    </row>
    <row r="3" spans="1:11" ht="22.5" customHeight="1">
      <c r="A3" s="8" t="s">
        <v>4</v>
      </c>
      <c r="B3" s="9" t="s">
        <v>5</v>
      </c>
      <c r="C3" s="9" t="s">
        <v>0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</v>
      </c>
    </row>
    <row r="4" spans="1:11" ht="47.25" customHeight="1">
      <c r="A4" s="3" t="s">
        <v>218</v>
      </c>
      <c r="B4" s="34" t="s">
        <v>251</v>
      </c>
      <c r="C4" s="74" t="s">
        <v>210</v>
      </c>
      <c r="D4" s="3" t="s">
        <v>252</v>
      </c>
      <c r="E4" s="3" t="s">
        <v>253</v>
      </c>
      <c r="F4" s="74" t="s">
        <v>253</v>
      </c>
      <c r="G4" s="12">
        <v>50086000</v>
      </c>
      <c r="H4" s="12"/>
      <c r="I4" s="33" t="s">
        <v>254</v>
      </c>
      <c r="J4" s="4" t="s">
        <v>255</v>
      </c>
      <c r="K4" s="3"/>
    </row>
    <row r="5" spans="1:11" ht="47.25" customHeight="1">
      <c r="A5" s="3"/>
      <c r="B5" s="34"/>
      <c r="C5" s="74" t="s">
        <v>49</v>
      </c>
      <c r="D5" s="3" t="s">
        <v>187</v>
      </c>
      <c r="E5" s="3" t="s">
        <v>188</v>
      </c>
      <c r="F5" s="74" t="s">
        <v>49</v>
      </c>
      <c r="G5" s="73"/>
      <c r="H5" s="12"/>
      <c r="I5" s="33"/>
      <c r="J5" s="4"/>
      <c r="K5" s="5"/>
    </row>
    <row r="6" spans="1:11" ht="47.25" customHeight="1">
      <c r="A6" s="72"/>
      <c r="B6" s="72"/>
      <c r="C6" s="74"/>
      <c r="D6" s="3"/>
      <c r="E6" s="3"/>
      <c r="F6" s="74"/>
      <c r="G6" s="73"/>
      <c r="H6" s="72"/>
      <c r="I6" s="72"/>
      <c r="J6" s="72"/>
      <c r="K6" s="72"/>
    </row>
    <row r="7" spans="1:11" ht="47.25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</row>
    <row r="8" spans="1:11" ht="47.25" customHeight="1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</row>
    <row r="9" spans="1:11" ht="47.25" customHeight="1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1" ht="47.25" customHeight="1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</row>
    <row r="11" spans="1:11" ht="47.25" customHeight="1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</row>
    <row r="12" spans="1:11" ht="47.25" customHeight="1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</row>
    <row r="13" spans="1:11" ht="47.25" customHeight="1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K4" sqref="K4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6" width="12.6640625" style="6" bestFit="1" customWidth="1"/>
    <col min="7" max="7" width="9.6640625" style="6" customWidth="1"/>
    <col min="8" max="8" width="12.6640625" style="6" customWidth="1"/>
    <col min="9" max="10" width="9.6640625" style="6" customWidth="1"/>
    <col min="11" max="11" width="8.44140625" style="6" customWidth="1"/>
  </cols>
  <sheetData>
    <row r="1" spans="1:11" ht="25.5">
      <c r="A1" s="207" t="s">
        <v>23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25.5">
      <c r="A2" s="208" t="s">
        <v>22</v>
      </c>
      <c r="B2" s="208"/>
      <c r="C2" s="1"/>
      <c r="D2" s="1"/>
      <c r="E2" s="1"/>
      <c r="F2" s="11"/>
      <c r="G2" s="11"/>
      <c r="H2" s="11"/>
      <c r="I2" s="11"/>
      <c r="J2" s="209" t="s">
        <v>3</v>
      </c>
      <c r="K2" s="209"/>
    </row>
    <row r="3" spans="1:11" ht="22.5" customHeight="1">
      <c r="A3" s="8" t="s">
        <v>4</v>
      </c>
      <c r="B3" s="9" t="s">
        <v>5</v>
      </c>
      <c r="C3" s="9" t="s">
        <v>0</v>
      </c>
      <c r="D3" s="9" t="s">
        <v>8</v>
      </c>
      <c r="E3" s="9" t="s">
        <v>24</v>
      </c>
      <c r="F3" s="9" t="s">
        <v>19</v>
      </c>
      <c r="G3" s="9" t="s">
        <v>25</v>
      </c>
      <c r="H3" s="9" t="s">
        <v>28</v>
      </c>
      <c r="I3" s="9" t="s">
        <v>26</v>
      </c>
      <c r="J3" s="9" t="s">
        <v>27</v>
      </c>
      <c r="K3" s="9" t="s">
        <v>1</v>
      </c>
    </row>
    <row r="4" spans="1:11" s="146" customFormat="1" ht="42" customHeight="1">
      <c r="A4" s="139" t="s">
        <v>219</v>
      </c>
      <c r="B4" s="132" t="s">
        <v>256</v>
      </c>
      <c r="C4" s="140" t="s">
        <v>210</v>
      </c>
      <c r="D4" s="139" t="s">
        <v>257</v>
      </c>
      <c r="E4" s="139" t="s">
        <v>258</v>
      </c>
      <c r="F4" s="141">
        <v>50414475</v>
      </c>
      <c r="G4" s="142">
        <v>0.87744999999999995</v>
      </c>
      <c r="H4" s="147" t="s">
        <v>259</v>
      </c>
      <c r="I4" s="143">
        <v>0.87758000000000003</v>
      </c>
      <c r="J4" s="144">
        <v>44243000</v>
      </c>
      <c r="K4" s="145"/>
    </row>
    <row r="5" spans="1:11" ht="42" customHeight="1">
      <c r="A5" s="3"/>
      <c r="B5" s="76"/>
      <c r="C5" s="135" t="s">
        <v>49</v>
      </c>
      <c r="D5" s="131" t="s">
        <v>187</v>
      </c>
      <c r="E5" s="131" t="s">
        <v>188</v>
      </c>
      <c r="F5" s="135" t="s">
        <v>49</v>
      </c>
      <c r="G5" s="46"/>
      <c r="H5" s="75"/>
      <c r="I5" s="75"/>
      <c r="J5" s="77"/>
      <c r="K5" s="45"/>
    </row>
    <row r="6" spans="1:11" ht="42" customHeight="1">
      <c r="A6" s="3"/>
      <c r="B6" s="3"/>
      <c r="C6" s="74"/>
      <c r="D6" s="3"/>
      <c r="E6" s="3"/>
      <c r="F6" s="74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115" zoomScaleNormal="115" workbookViewId="0">
      <selection activeCell="K20" sqref="K20"/>
    </sheetView>
  </sheetViews>
  <sheetFormatPr defaultRowHeight="13.5"/>
  <cols>
    <col min="1" max="1" width="24.44140625" style="6" customWidth="1"/>
    <col min="2" max="2" width="17.77734375" style="6" bestFit="1" customWidth="1"/>
    <col min="3" max="3" width="9.5546875" style="6" customWidth="1"/>
    <col min="4" max="4" width="8.88671875" style="6" customWidth="1"/>
    <col min="5" max="5" width="9.21875" style="6" customWidth="1"/>
    <col min="6" max="9" width="9.6640625" style="6" customWidth="1"/>
  </cols>
  <sheetData>
    <row r="1" spans="1:9" ht="25.5">
      <c r="A1" s="207" t="s">
        <v>186</v>
      </c>
      <c r="B1" s="207"/>
      <c r="C1" s="207"/>
      <c r="D1" s="207"/>
      <c r="E1" s="207"/>
      <c r="F1" s="207"/>
      <c r="G1" s="207"/>
      <c r="H1" s="207"/>
      <c r="I1" s="207"/>
    </row>
    <row r="2" spans="1:9" ht="25.5">
      <c r="A2" s="7" t="s">
        <v>22</v>
      </c>
      <c r="B2" s="10"/>
      <c r="C2" s="1"/>
      <c r="D2" s="1"/>
      <c r="E2" s="1"/>
      <c r="F2" s="2"/>
      <c r="G2" s="2"/>
      <c r="H2" s="209" t="s">
        <v>3</v>
      </c>
      <c r="I2" s="209"/>
    </row>
    <row r="3" spans="1:9" ht="29.25" customHeight="1">
      <c r="A3" s="9" t="s">
        <v>5</v>
      </c>
      <c r="B3" s="9" t="s">
        <v>30</v>
      </c>
      <c r="C3" s="9" t="s">
        <v>13</v>
      </c>
      <c r="D3" s="9" t="s">
        <v>14</v>
      </c>
      <c r="E3" s="9" t="s">
        <v>15</v>
      </c>
      <c r="F3" s="9" t="s">
        <v>16</v>
      </c>
      <c r="G3" s="43" t="s">
        <v>68</v>
      </c>
      <c r="H3" s="9" t="s">
        <v>29</v>
      </c>
      <c r="I3" s="9" t="s">
        <v>17</v>
      </c>
    </row>
    <row r="4" spans="1:9" ht="24" customHeight="1">
      <c r="A4" s="176" t="s">
        <v>85</v>
      </c>
      <c r="B4" s="176" t="s">
        <v>86</v>
      </c>
      <c r="C4" s="177">
        <v>1023600</v>
      </c>
      <c r="D4" s="178" t="s">
        <v>82</v>
      </c>
      <c r="E4" s="178" t="s">
        <v>84</v>
      </c>
      <c r="F4" s="179" t="s">
        <v>81</v>
      </c>
      <c r="G4" s="179" t="s">
        <v>298</v>
      </c>
      <c r="H4" s="179" t="s">
        <v>299</v>
      </c>
      <c r="I4" s="180"/>
    </row>
    <row r="5" spans="1:9" ht="24" customHeight="1">
      <c r="A5" s="181" t="s">
        <v>189</v>
      </c>
      <c r="B5" s="182" t="s">
        <v>87</v>
      </c>
      <c r="C5" s="183">
        <v>13572000</v>
      </c>
      <c r="D5" s="184" t="s">
        <v>88</v>
      </c>
      <c r="E5" s="179" t="s">
        <v>84</v>
      </c>
      <c r="F5" s="179" t="s">
        <v>83</v>
      </c>
      <c r="G5" s="179" t="s">
        <v>298</v>
      </c>
      <c r="H5" s="179" t="s">
        <v>299</v>
      </c>
      <c r="I5" s="180"/>
    </row>
    <row r="6" spans="1:9" ht="24" customHeight="1">
      <c r="A6" s="181" t="s">
        <v>89</v>
      </c>
      <c r="B6" s="181" t="s">
        <v>90</v>
      </c>
      <c r="C6" s="183">
        <v>8428200</v>
      </c>
      <c r="D6" s="185" t="s">
        <v>91</v>
      </c>
      <c r="E6" s="186" t="s">
        <v>92</v>
      </c>
      <c r="F6" s="179" t="s">
        <v>93</v>
      </c>
      <c r="G6" s="179" t="s">
        <v>298</v>
      </c>
      <c r="H6" s="179" t="s">
        <v>299</v>
      </c>
      <c r="I6" s="180"/>
    </row>
    <row r="7" spans="1:9" ht="24" customHeight="1">
      <c r="A7" s="181" t="s">
        <v>190</v>
      </c>
      <c r="B7" s="181" t="s">
        <v>94</v>
      </c>
      <c r="C7" s="183">
        <v>3480000</v>
      </c>
      <c r="D7" s="184" t="s">
        <v>95</v>
      </c>
      <c r="E7" s="179" t="s">
        <v>92</v>
      </c>
      <c r="F7" s="179" t="s">
        <v>93</v>
      </c>
      <c r="G7" s="179" t="s">
        <v>298</v>
      </c>
      <c r="H7" s="179" t="s">
        <v>299</v>
      </c>
      <c r="I7" s="187"/>
    </row>
    <row r="8" spans="1:9" ht="24" customHeight="1">
      <c r="A8" s="181" t="s">
        <v>191</v>
      </c>
      <c r="B8" s="181" t="s">
        <v>96</v>
      </c>
      <c r="C8" s="183">
        <v>14964000</v>
      </c>
      <c r="D8" s="184" t="s">
        <v>97</v>
      </c>
      <c r="E8" s="179" t="s">
        <v>92</v>
      </c>
      <c r="F8" s="179" t="s">
        <v>93</v>
      </c>
      <c r="G8" s="179" t="s">
        <v>298</v>
      </c>
      <c r="H8" s="179" t="s">
        <v>299</v>
      </c>
      <c r="I8" s="188"/>
    </row>
    <row r="9" spans="1:9" ht="24" customHeight="1">
      <c r="A9" s="182" t="s">
        <v>192</v>
      </c>
      <c r="B9" s="181" t="s">
        <v>98</v>
      </c>
      <c r="C9" s="183">
        <v>3000000</v>
      </c>
      <c r="D9" s="184" t="s">
        <v>99</v>
      </c>
      <c r="E9" s="179" t="s">
        <v>92</v>
      </c>
      <c r="F9" s="179" t="s">
        <v>100</v>
      </c>
      <c r="G9" s="179" t="s">
        <v>298</v>
      </c>
      <c r="H9" s="179" t="s">
        <v>299</v>
      </c>
      <c r="I9" s="187"/>
    </row>
    <row r="10" spans="1:9" ht="24" customHeight="1">
      <c r="A10" s="181" t="s">
        <v>193</v>
      </c>
      <c r="B10" s="181" t="s">
        <v>101</v>
      </c>
      <c r="C10" s="183">
        <v>3840000</v>
      </c>
      <c r="D10" s="184" t="s">
        <v>102</v>
      </c>
      <c r="E10" s="179" t="s">
        <v>92</v>
      </c>
      <c r="F10" s="179" t="s">
        <v>93</v>
      </c>
      <c r="G10" s="179" t="s">
        <v>298</v>
      </c>
      <c r="H10" s="179" t="s">
        <v>299</v>
      </c>
      <c r="I10" s="187"/>
    </row>
    <row r="11" spans="1:9" ht="24" customHeight="1">
      <c r="A11" s="182" t="s">
        <v>194</v>
      </c>
      <c r="B11" s="181" t="s">
        <v>103</v>
      </c>
      <c r="C11" s="183">
        <v>5016000</v>
      </c>
      <c r="D11" s="184" t="s">
        <v>104</v>
      </c>
      <c r="E11" s="179" t="s">
        <v>105</v>
      </c>
      <c r="F11" s="179" t="s">
        <v>93</v>
      </c>
      <c r="G11" s="179" t="s">
        <v>298</v>
      </c>
      <c r="H11" s="179" t="s">
        <v>299</v>
      </c>
      <c r="I11" s="187"/>
    </row>
    <row r="12" spans="1:9" ht="24" customHeight="1">
      <c r="A12" s="181" t="s">
        <v>195</v>
      </c>
      <c r="B12" s="181" t="s">
        <v>106</v>
      </c>
      <c r="C12" s="183">
        <v>1752000</v>
      </c>
      <c r="D12" s="184" t="s">
        <v>107</v>
      </c>
      <c r="E12" s="179" t="s">
        <v>105</v>
      </c>
      <c r="F12" s="179" t="s">
        <v>93</v>
      </c>
      <c r="G12" s="179" t="s">
        <v>298</v>
      </c>
      <c r="H12" s="179" t="s">
        <v>299</v>
      </c>
      <c r="I12" s="187"/>
    </row>
    <row r="13" spans="1:9" ht="24" customHeight="1">
      <c r="A13" s="176" t="s">
        <v>196</v>
      </c>
      <c r="B13" s="176" t="s">
        <v>108</v>
      </c>
      <c r="C13" s="177">
        <v>6840000</v>
      </c>
      <c r="D13" s="184" t="s">
        <v>109</v>
      </c>
      <c r="E13" s="179" t="s">
        <v>105</v>
      </c>
      <c r="F13" s="179" t="s">
        <v>93</v>
      </c>
      <c r="G13" s="179" t="s">
        <v>298</v>
      </c>
      <c r="H13" s="179" t="s">
        <v>299</v>
      </c>
      <c r="I13" s="187"/>
    </row>
    <row r="14" spans="1:9" ht="24" customHeight="1">
      <c r="A14" s="176" t="s">
        <v>137</v>
      </c>
      <c r="B14" s="176" t="s">
        <v>139</v>
      </c>
      <c r="C14" s="177">
        <v>17850000</v>
      </c>
      <c r="D14" s="185" t="s">
        <v>140</v>
      </c>
      <c r="E14" s="186" t="s">
        <v>141</v>
      </c>
      <c r="F14" s="179" t="s">
        <v>142</v>
      </c>
      <c r="G14" s="179" t="s">
        <v>298</v>
      </c>
      <c r="H14" s="179" t="s">
        <v>299</v>
      </c>
      <c r="I14" s="187"/>
    </row>
    <row r="15" spans="1:9" ht="24" customHeight="1">
      <c r="A15" s="176" t="s">
        <v>169</v>
      </c>
      <c r="B15" s="176" t="s">
        <v>160</v>
      </c>
      <c r="C15" s="177">
        <v>3960000</v>
      </c>
      <c r="D15" s="178" t="s">
        <v>161</v>
      </c>
      <c r="E15" s="178" t="s">
        <v>162</v>
      </c>
      <c r="F15" s="179" t="s">
        <v>163</v>
      </c>
      <c r="G15" s="179" t="s">
        <v>298</v>
      </c>
      <c r="H15" s="179" t="s">
        <v>299</v>
      </c>
      <c r="I15" s="187"/>
    </row>
    <row r="16" spans="1:9" ht="24" customHeight="1">
      <c r="A16" s="176" t="s">
        <v>164</v>
      </c>
      <c r="B16" s="176" t="s">
        <v>168</v>
      </c>
      <c r="C16" s="177">
        <v>3960000</v>
      </c>
      <c r="D16" s="178" t="s">
        <v>165</v>
      </c>
      <c r="E16" s="178" t="s">
        <v>166</v>
      </c>
      <c r="F16" s="179" t="s">
        <v>167</v>
      </c>
      <c r="G16" s="179" t="s">
        <v>298</v>
      </c>
      <c r="H16" s="179" t="s">
        <v>299</v>
      </c>
      <c r="I16" s="189"/>
    </row>
    <row r="17" spans="1:9" ht="24" customHeight="1">
      <c r="A17" s="176" t="s">
        <v>171</v>
      </c>
      <c r="B17" s="176" t="s">
        <v>172</v>
      </c>
      <c r="C17" s="190" t="s">
        <v>170</v>
      </c>
      <c r="D17" s="185" t="s">
        <v>173</v>
      </c>
      <c r="E17" s="186" t="s">
        <v>174</v>
      </c>
      <c r="F17" s="179" t="s">
        <v>175</v>
      </c>
      <c r="G17" s="179" t="s">
        <v>298</v>
      </c>
      <c r="H17" s="179" t="s">
        <v>299</v>
      </c>
      <c r="I17" s="189"/>
    </row>
    <row r="18" spans="1:9" ht="24" customHeight="1">
      <c r="A18" s="191" t="s">
        <v>180</v>
      </c>
      <c r="B18" s="176" t="s">
        <v>181</v>
      </c>
      <c r="C18" s="192">
        <v>8580000</v>
      </c>
      <c r="D18" s="185" t="s">
        <v>182</v>
      </c>
      <c r="E18" s="185" t="s">
        <v>183</v>
      </c>
      <c r="F18" s="179" t="s">
        <v>184</v>
      </c>
      <c r="G18" s="179" t="s">
        <v>298</v>
      </c>
      <c r="H18" s="179" t="s">
        <v>299</v>
      </c>
      <c r="I18" s="189"/>
    </row>
    <row r="19" spans="1:9" s="121" customFormat="1" ht="24" customHeight="1">
      <c r="A19" s="13" t="s">
        <v>333</v>
      </c>
      <c r="B19" s="13" t="s">
        <v>334</v>
      </c>
      <c r="C19" s="203">
        <v>4179000</v>
      </c>
      <c r="D19" s="67" t="s">
        <v>335</v>
      </c>
      <c r="E19" s="66" t="s">
        <v>341</v>
      </c>
      <c r="F19" s="14" t="s">
        <v>336</v>
      </c>
      <c r="G19" s="14" t="s">
        <v>337</v>
      </c>
      <c r="H19" s="14" t="s">
        <v>299</v>
      </c>
      <c r="I19" s="204"/>
    </row>
    <row r="20" spans="1:9" s="121" customFormat="1" ht="24" customHeight="1">
      <c r="A20" s="13" t="s">
        <v>338</v>
      </c>
      <c r="B20" s="13" t="s">
        <v>334</v>
      </c>
      <c r="C20" s="203">
        <v>4356000</v>
      </c>
      <c r="D20" s="67" t="s">
        <v>339</v>
      </c>
      <c r="E20" s="66" t="s">
        <v>340</v>
      </c>
      <c r="F20" s="14" t="s">
        <v>336</v>
      </c>
      <c r="G20" s="14" t="s">
        <v>337</v>
      </c>
      <c r="H20" s="14" t="s">
        <v>299</v>
      </c>
      <c r="I20" s="204"/>
    </row>
    <row r="21" spans="1:9" s="97" customFormat="1" ht="24" customHeight="1">
      <c r="A21" s="193" t="s">
        <v>315</v>
      </c>
      <c r="B21" s="194" t="s">
        <v>317</v>
      </c>
      <c r="C21" s="195">
        <v>2239450</v>
      </c>
      <c r="D21" s="196" t="s">
        <v>271</v>
      </c>
      <c r="E21" s="196" t="s">
        <v>319</v>
      </c>
      <c r="F21" s="197" t="s">
        <v>320</v>
      </c>
      <c r="G21" s="197" t="s">
        <v>320</v>
      </c>
      <c r="H21" s="197" t="s">
        <v>321</v>
      </c>
      <c r="I21" s="198"/>
    </row>
    <row r="22" spans="1:9" ht="24" customHeight="1">
      <c r="A22" s="176" t="s">
        <v>316</v>
      </c>
      <c r="B22" s="187" t="s">
        <v>318</v>
      </c>
      <c r="C22" s="177">
        <v>330000</v>
      </c>
      <c r="D22" s="196" t="s">
        <v>271</v>
      </c>
      <c r="E22" s="185" t="s">
        <v>322</v>
      </c>
      <c r="F22" s="185" t="s">
        <v>323</v>
      </c>
      <c r="G22" s="185" t="s">
        <v>323</v>
      </c>
      <c r="H22" s="185" t="s">
        <v>323</v>
      </c>
      <c r="I22" s="189"/>
    </row>
    <row r="23" spans="1:9" ht="24" customHeight="1">
      <c r="A23" s="13"/>
      <c r="B23" s="13"/>
      <c r="C23" s="66" t="s">
        <v>49</v>
      </c>
      <c r="D23" s="67" t="s">
        <v>80</v>
      </c>
      <c r="E23" s="66" t="s">
        <v>49</v>
      </c>
      <c r="F23" s="14"/>
      <c r="G23" s="14"/>
      <c r="H23" s="14"/>
      <c r="I23" s="42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10" zoomScale="115" zoomScaleNormal="115" workbookViewId="0">
      <selection activeCell="I20" sqref="I20"/>
    </sheetView>
  </sheetViews>
  <sheetFormatPr defaultRowHeight="13.5"/>
  <cols>
    <col min="1" max="1" width="12.5546875" style="6" customWidth="1"/>
    <col min="2" max="2" width="20.77734375" style="94" customWidth="1"/>
    <col min="3" max="3" width="11.109375" style="96" customWidth="1"/>
    <col min="4" max="4" width="9.5546875" style="95" customWidth="1"/>
    <col min="5" max="8" width="9.5546875" style="91" customWidth="1"/>
    <col min="9" max="9" width="16.109375" style="20" customWidth="1"/>
  </cols>
  <sheetData>
    <row r="1" spans="1:9" ht="25.5">
      <c r="A1" s="207" t="s">
        <v>18</v>
      </c>
      <c r="B1" s="207"/>
      <c r="C1" s="207"/>
      <c r="D1" s="207"/>
      <c r="E1" s="207"/>
      <c r="F1" s="207"/>
      <c r="G1" s="207"/>
      <c r="H1" s="207"/>
      <c r="I1" s="207"/>
    </row>
    <row r="2" spans="1:9" ht="25.5">
      <c r="A2" s="82" t="s">
        <v>22</v>
      </c>
      <c r="B2" s="92"/>
      <c r="C2" s="93"/>
      <c r="D2" s="90"/>
      <c r="E2" s="90"/>
      <c r="F2" s="90"/>
      <c r="G2" s="90"/>
      <c r="H2" s="90"/>
      <c r="I2" s="78" t="s">
        <v>115</v>
      </c>
    </row>
    <row r="3" spans="1:9" ht="24.75" customHeight="1">
      <c r="A3" s="107" t="s">
        <v>4</v>
      </c>
      <c r="B3" s="108" t="s">
        <v>5</v>
      </c>
      <c r="C3" s="108" t="s">
        <v>110</v>
      </c>
      <c r="D3" s="109" t="s">
        <v>111</v>
      </c>
      <c r="E3" s="109" t="s">
        <v>116</v>
      </c>
      <c r="F3" s="109" t="s">
        <v>112</v>
      </c>
      <c r="G3" s="109" t="s">
        <v>113</v>
      </c>
      <c r="H3" s="109" t="s">
        <v>114</v>
      </c>
      <c r="I3" s="110" t="s">
        <v>125</v>
      </c>
    </row>
    <row r="4" spans="1:9" s="148" customFormat="1" ht="22.5" customHeight="1">
      <c r="A4" s="136" t="s">
        <v>147</v>
      </c>
      <c r="B4" s="149" t="s">
        <v>300</v>
      </c>
      <c r="C4" s="150" t="s">
        <v>148</v>
      </c>
      <c r="D4" s="151">
        <v>1023600</v>
      </c>
      <c r="E4" s="152" t="s">
        <v>149</v>
      </c>
      <c r="F4" s="151">
        <v>85300</v>
      </c>
      <c r="G4" s="151"/>
      <c r="H4" s="151">
        <f>85300*6</f>
        <v>511800</v>
      </c>
      <c r="I4" s="153"/>
    </row>
    <row r="5" spans="1:9" s="148" customFormat="1" ht="22.5" customHeight="1">
      <c r="A5" s="136" t="s">
        <v>147</v>
      </c>
      <c r="B5" s="137" t="s">
        <v>301</v>
      </c>
      <c r="C5" s="137" t="s">
        <v>150</v>
      </c>
      <c r="D5" s="151">
        <v>3840000</v>
      </c>
      <c r="E5" s="151"/>
      <c r="F5" s="154">
        <v>320000</v>
      </c>
      <c r="G5" s="151"/>
      <c r="H5" s="154">
        <f>320000*6</f>
        <v>1920000</v>
      </c>
      <c r="I5" s="153"/>
    </row>
    <row r="6" spans="1:9" s="148" customFormat="1" ht="22.5" customHeight="1">
      <c r="A6" s="136" t="s">
        <v>147</v>
      </c>
      <c r="B6" s="137" t="s">
        <v>302</v>
      </c>
      <c r="C6" s="137" t="s">
        <v>151</v>
      </c>
      <c r="D6" s="151">
        <v>3000000</v>
      </c>
      <c r="E6" s="151"/>
      <c r="F6" s="154">
        <v>250000</v>
      </c>
      <c r="G6" s="151"/>
      <c r="H6" s="154">
        <f>250000*6</f>
        <v>1500000</v>
      </c>
      <c r="I6" s="153"/>
    </row>
    <row r="7" spans="1:9" s="148" customFormat="1" ht="22.5" customHeight="1">
      <c r="A7" s="136" t="s">
        <v>147</v>
      </c>
      <c r="B7" s="137" t="s">
        <v>303</v>
      </c>
      <c r="C7" s="137" t="s">
        <v>152</v>
      </c>
      <c r="D7" s="151">
        <v>5016000</v>
      </c>
      <c r="E7" s="151"/>
      <c r="F7" s="154">
        <v>418000</v>
      </c>
      <c r="G7" s="151"/>
      <c r="H7" s="154">
        <f>418000*6</f>
        <v>2508000</v>
      </c>
      <c r="I7" s="153"/>
    </row>
    <row r="8" spans="1:9" s="148" customFormat="1" ht="22.5" customHeight="1">
      <c r="A8" s="136" t="s">
        <v>147</v>
      </c>
      <c r="B8" s="137" t="s">
        <v>304</v>
      </c>
      <c r="C8" s="137" t="s">
        <v>153</v>
      </c>
      <c r="D8" s="151">
        <v>3480000</v>
      </c>
      <c r="E8" s="151"/>
      <c r="F8" s="154">
        <v>290000</v>
      </c>
      <c r="G8" s="151"/>
      <c r="H8" s="154">
        <f>290000*6</f>
        <v>1740000</v>
      </c>
      <c r="I8" s="153"/>
    </row>
    <row r="9" spans="1:9" s="148" customFormat="1" ht="22.5" customHeight="1">
      <c r="A9" s="136" t="s">
        <v>147</v>
      </c>
      <c r="B9" s="137" t="s">
        <v>305</v>
      </c>
      <c r="C9" s="137" t="s">
        <v>154</v>
      </c>
      <c r="D9" s="151">
        <v>1752000</v>
      </c>
      <c r="E9" s="151"/>
      <c r="F9" s="154">
        <v>146000</v>
      </c>
      <c r="G9" s="151"/>
      <c r="H9" s="154">
        <f>146000*6</f>
        <v>876000</v>
      </c>
      <c r="I9" s="153"/>
    </row>
    <row r="10" spans="1:9" s="148" customFormat="1" ht="22.5" customHeight="1">
      <c r="A10" s="136" t="s">
        <v>147</v>
      </c>
      <c r="B10" s="137" t="s">
        <v>306</v>
      </c>
      <c r="C10" s="137" t="s">
        <v>155</v>
      </c>
      <c r="D10" s="151">
        <v>14964000</v>
      </c>
      <c r="E10" s="151"/>
      <c r="F10" s="154">
        <v>1247000</v>
      </c>
      <c r="G10" s="151"/>
      <c r="H10" s="154">
        <f>1247000*6</f>
        <v>7482000</v>
      </c>
      <c r="I10" s="153"/>
    </row>
    <row r="11" spans="1:9" s="148" customFormat="1" ht="22.5" customHeight="1">
      <c r="A11" s="136" t="s">
        <v>147</v>
      </c>
      <c r="B11" s="137" t="s">
        <v>307</v>
      </c>
      <c r="C11" s="137" t="s">
        <v>156</v>
      </c>
      <c r="D11" s="151">
        <v>13572000</v>
      </c>
      <c r="E11" s="151"/>
      <c r="F11" s="154">
        <v>1131000</v>
      </c>
      <c r="G11" s="151"/>
      <c r="H11" s="154">
        <f>1131000*6</f>
        <v>6786000</v>
      </c>
      <c r="I11" s="153"/>
    </row>
    <row r="12" spans="1:9" s="148" customFormat="1" ht="22.5" customHeight="1">
      <c r="A12" s="136" t="s">
        <v>147</v>
      </c>
      <c r="B12" s="137" t="s">
        <v>308</v>
      </c>
      <c r="C12" s="137" t="s">
        <v>157</v>
      </c>
      <c r="D12" s="151">
        <v>6840000</v>
      </c>
      <c r="E12" s="151"/>
      <c r="F12" s="154">
        <v>570000</v>
      </c>
      <c r="G12" s="151"/>
      <c r="H12" s="154">
        <f>570000*6</f>
        <v>3420000</v>
      </c>
      <c r="I12" s="153"/>
    </row>
    <row r="13" spans="1:9" s="148" customFormat="1" ht="22.5" customHeight="1">
      <c r="A13" s="136" t="s">
        <v>147</v>
      </c>
      <c r="B13" s="137" t="s">
        <v>309</v>
      </c>
      <c r="C13" s="137" t="s">
        <v>158</v>
      </c>
      <c r="D13" s="155">
        <v>3960000</v>
      </c>
      <c r="E13" s="151"/>
      <c r="F13" s="154">
        <v>330000</v>
      </c>
      <c r="G13" s="151"/>
      <c r="H13" s="154">
        <f>330000*6</f>
        <v>1980000</v>
      </c>
      <c r="I13" s="156"/>
    </row>
    <row r="14" spans="1:9" s="148" customFormat="1" ht="22.5" customHeight="1">
      <c r="A14" s="136" t="s">
        <v>147</v>
      </c>
      <c r="B14" s="137" t="s">
        <v>310</v>
      </c>
      <c r="C14" s="137" t="s">
        <v>159</v>
      </c>
      <c r="D14" s="155">
        <v>3960000</v>
      </c>
      <c r="E14" s="151"/>
      <c r="F14" s="154">
        <v>330000</v>
      </c>
      <c r="G14" s="151"/>
      <c r="H14" s="154">
        <f>330000*6</f>
        <v>1980000</v>
      </c>
      <c r="I14" s="156"/>
    </row>
    <row r="15" spans="1:9" s="148" customFormat="1" ht="22.5" customHeight="1">
      <c r="A15" s="136" t="s">
        <v>147</v>
      </c>
      <c r="B15" s="137" t="s">
        <v>311</v>
      </c>
      <c r="C15" s="137" t="s">
        <v>138</v>
      </c>
      <c r="D15" s="157">
        <v>17850000</v>
      </c>
      <c r="E15" s="151"/>
      <c r="F15" s="151"/>
      <c r="G15" s="151"/>
      <c r="H15" s="154">
        <f>1487500*6</f>
        <v>8925000</v>
      </c>
      <c r="I15" s="156"/>
    </row>
    <row r="16" spans="1:9" s="148" customFormat="1" ht="22.5" customHeight="1">
      <c r="A16" s="136" t="s">
        <v>22</v>
      </c>
      <c r="B16" s="137" t="s">
        <v>332</v>
      </c>
      <c r="C16" s="137" t="s">
        <v>330</v>
      </c>
      <c r="D16" s="157">
        <v>4179000</v>
      </c>
      <c r="E16" s="157"/>
      <c r="F16" s="154">
        <v>617000</v>
      </c>
      <c r="G16" s="151"/>
      <c r="H16" s="154">
        <f>617000*3</f>
        <v>1851000</v>
      </c>
      <c r="I16" s="156"/>
    </row>
    <row r="17" spans="1:9" s="148" customFormat="1" ht="22.5" customHeight="1">
      <c r="A17" s="136" t="s">
        <v>22</v>
      </c>
      <c r="B17" s="137" t="s">
        <v>331</v>
      </c>
      <c r="C17" s="137" t="s">
        <v>330</v>
      </c>
      <c r="D17" s="157">
        <v>4356000</v>
      </c>
      <c r="E17" s="157"/>
      <c r="F17" s="154">
        <v>363000</v>
      </c>
      <c r="G17" s="151"/>
      <c r="H17" s="154">
        <f>363000*6</f>
        <v>2178000</v>
      </c>
      <c r="I17" s="156"/>
    </row>
    <row r="18" spans="1:9" s="148" customFormat="1" ht="22.5" customHeight="1">
      <c r="A18" s="136" t="s">
        <v>22</v>
      </c>
      <c r="B18" s="137" t="s">
        <v>312</v>
      </c>
      <c r="C18" s="137" t="s">
        <v>179</v>
      </c>
      <c r="D18" s="157">
        <v>8580000</v>
      </c>
      <c r="E18" s="157"/>
      <c r="F18" s="151">
        <v>1430000</v>
      </c>
      <c r="G18" s="157"/>
      <c r="H18" s="154">
        <f>715000*6</f>
        <v>4290000</v>
      </c>
      <c r="I18" s="156"/>
    </row>
    <row r="19" spans="1:9" s="148" customFormat="1" ht="22.5" customHeight="1">
      <c r="A19" s="136" t="s">
        <v>220</v>
      </c>
      <c r="B19" s="137" t="s">
        <v>314</v>
      </c>
      <c r="C19" s="137" t="s">
        <v>295</v>
      </c>
      <c r="D19" s="157">
        <v>330000</v>
      </c>
      <c r="E19" s="157"/>
      <c r="F19" s="154"/>
      <c r="G19" s="157">
        <v>330000</v>
      </c>
      <c r="H19" s="157">
        <v>330000</v>
      </c>
      <c r="I19" s="156"/>
    </row>
    <row r="20" spans="1:9" s="97" customFormat="1" ht="22.5" customHeight="1">
      <c r="A20" s="111"/>
      <c r="B20" s="113"/>
      <c r="C20" s="138" t="s">
        <v>49</v>
      </c>
      <c r="D20" s="115" t="s">
        <v>197</v>
      </c>
      <c r="E20" s="115" t="s">
        <v>198</v>
      </c>
      <c r="F20" s="119" t="s">
        <v>49</v>
      </c>
      <c r="G20" s="115"/>
      <c r="H20" s="115"/>
      <c r="I20" s="112"/>
    </row>
    <row r="21" spans="1:9" s="97" customFormat="1" ht="22.5" customHeight="1">
      <c r="A21" s="111"/>
      <c r="B21" s="113"/>
      <c r="C21" s="114"/>
      <c r="D21" s="115"/>
      <c r="E21" s="116"/>
      <c r="F21" s="116"/>
      <c r="G21" s="115"/>
      <c r="H21" s="115"/>
      <c r="I21" s="112"/>
    </row>
    <row r="22" spans="1:9" s="97" customFormat="1" ht="22.5" customHeight="1">
      <c r="A22" s="111"/>
      <c r="B22" s="113"/>
      <c r="C22" s="114"/>
      <c r="D22" s="115"/>
      <c r="E22" s="116"/>
      <c r="F22" s="116"/>
      <c r="G22" s="115"/>
      <c r="H22" s="115"/>
      <c r="I22" s="112"/>
    </row>
    <row r="23" spans="1:9" s="97" customFormat="1" ht="22.5" customHeight="1">
      <c r="A23" s="111"/>
      <c r="B23" s="113"/>
      <c r="C23" s="114"/>
      <c r="D23" s="115"/>
      <c r="E23" s="115"/>
      <c r="F23" s="116"/>
      <c r="G23" s="115"/>
      <c r="H23" s="115"/>
      <c r="I23" s="112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zoomScale="40" zoomScaleNormal="40" workbookViewId="0">
      <selection activeCell="E37" sqref="E37"/>
    </sheetView>
  </sheetViews>
  <sheetFormatPr defaultRowHeight="13.5"/>
  <cols>
    <col min="1" max="1" width="14.5546875" style="6" customWidth="1"/>
    <col min="2" max="2" width="17.21875" style="6" customWidth="1"/>
    <col min="3" max="3" width="19.109375" style="6" customWidth="1"/>
    <col min="4" max="4" width="18" style="6" customWidth="1"/>
    <col min="5" max="5" width="23.77734375" style="6" customWidth="1"/>
  </cols>
  <sheetData>
    <row r="1" spans="1:5" ht="39" customHeight="1">
      <c r="A1" s="207" t="s">
        <v>20</v>
      </c>
      <c r="B1" s="207"/>
      <c r="C1" s="207"/>
      <c r="D1" s="207"/>
      <c r="E1" s="207"/>
    </row>
    <row r="2" spans="1:5" ht="26.25" thickBot="1">
      <c r="A2" s="36" t="s">
        <v>22</v>
      </c>
      <c r="B2" s="36"/>
      <c r="C2" s="1"/>
      <c r="D2" s="1"/>
      <c r="E2" s="37" t="s">
        <v>56</v>
      </c>
    </row>
    <row r="3" spans="1:5" ht="24.75" customHeight="1" thickTop="1">
      <c r="A3" s="210" t="s">
        <v>57</v>
      </c>
      <c r="B3" s="38" t="s">
        <v>58</v>
      </c>
      <c r="C3" s="213" t="s">
        <v>313</v>
      </c>
      <c r="D3" s="214"/>
      <c r="E3" s="215"/>
    </row>
    <row r="4" spans="1:5" ht="24.75" customHeight="1">
      <c r="A4" s="211"/>
      <c r="B4" s="39" t="s">
        <v>59</v>
      </c>
      <c r="C4" s="61">
        <v>50562625</v>
      </c>
      <c r="D4" s="53" t="s">
        <v>185</v>
      </c>
      <c r="E4" s="62" t="s">
        <v>260</v>
      </c>
    </row>
    <row r="5" spans="1:5" ht="24.75" customHeight="1">
      <c r="A5" s="211"/>
      <c r="B5" s="39" t="s">
        <v>60</v>
      </c>
      <c r="C5" s="54">
        <v>0.90590000000000004</v>
      </c>
      <c r="D5" s="53" t="s">
        <v>34</v>
      </c>
      <c r="E5" s="62">
        <v>45805020</v>
      </c>
    </row>
    <row r="6" spans="1:5" ht="24.75" customHeight="1">
      <c r="A6" s="211"/>
      <c r="B6" s="39" t="s">
        <v>33</v>
      </c>
      <c r="C6" s="55" t="s">
        <v>261</v>
      </c>
      <c r="D6" s="53" t="s">
        <v>143</v>
      </c>
      <c r="E6" s="63" t="s">
        <v>262</v>
      </c>
    </row>
    <row r="7" spans="1:5" ht="24.75" customHeight="1">
      <c r="A7" s="211"/>
      <c r="B7" s="39" t="s">
        <v>61</v>
      </c>
      <c r="C7" s="56" t="s">
        <v>263</v>
      </c>
      <c r="D7" s="53" t="s">
        <v>62</v>
      </c>
      <c r="E7" s="63" t="s">
        <v>264</v>
      </c>
    </row>
    <row r="8" spans="1:5" ht="24.75" customHeight="1">
      <c r="A8" s="211"/>
      <c r="B8" s="39" t="s">
        <v>63</v>
      </c>
      <c r="C8" s="56" t="s">
        <v>200</v>
      </c>
      <c r="D8" s="53" t="s">
        <v>36</v>
      </c>
      <c r="E8" s="57" t="s">
        <v>265</v>
      </c>
    </row>
    <row r="9" spans="1:5" ht="24.75" customHeight="1" thickBot="1">
      <c r="A9" s="212"/>
      <c r="B9" s="40" t="s">
        <v>64</v>
      </c>
      <c r="C9" s="58" t="s">
        <v>266</v>
      </c>
      <c r="D9" s="59" t="s">
        <v>65</v>
      </c>
      <c r="E9" s="60" t="s">
        <v>267</v>
      </c>
    </row>
    <row r="10" spans="1:5" ht="24.75" customHeight="1" thickTop="1">
      <c r="A10" s="210" t="s">
        <v>144</v>
      </c>
      <c r="B10" s="38" t="s">
        <v>58</v>
      </c>
      <c r="C10" s="213" t="s">
        <v>268</v>
      </c>
      <c r="D10" s="214"/>
      <c r="E10" s="215"/>
    </row>
    <row r="11" spans="1:5" ht="24.75" customHeight="1">
      <c r="A11" s="211"/>
      <c r="B11" s="39" t="s">
        <v>59</v>
      </c>
      <c r="C11" s="61">
        <v>2356000</v>
      </c>
      <c r="D11" s="53" t="s">
        <v>185</v>
      </c>
      <c r="E11" s="62" t="s">
        <v>199</v>
      </c>
    </row>
    <row r="12" spans="1:5" ht="24.75" customHeight="1">
      <c r="A12" s="211"/>
      <c r="B12" s="39" t="s">
        <v>60</v>
      </c>
      <c r="C12" s="54">
        <v>0.95050000000000001</v>
      </c>
      <c r="D12" s="53" t="s">
        <v>34</v>
      </c>
      <c r="E12" s="62">
        <v>2239450</v>
      </c>
    </row>
    <row r="13" spans="1:5" ht="24.75" customHeight="1">
      <c r="A13" s="211"/>
      <c r="B13" s="39" t="s">
        <v>33</v>
      </c>
      <c r="C13" s="55" t="s">
        <v>271</v>
      </c>
      <c r="D13" s="53" t="s">
        <v>143</v>
      </c>
      <c r="E13" s="63" t="s">
        <v>269</v>
      </c>
    </row>
    <row r="14" spans="1:5" ht="24.75" customHeight="1">
      <c r="A14" s="211"/>
      <c r="B14" s="39" t="s">
        <v>61</v>
      </c>
      <c r="C14" s="56" t="s">
        <v>145</v>
      </c>
      <c r="D14" s="53" t="s">
        <v>62</v>
      </c>
      <c r="E14" s="63" t="s">
        <v>270</v>
      </c>
    </row>
    <row r="15" spans="1:5" ht="24.75" customHeight="1">
      <c r="A15" s="211"/>
      <c r="B15" s="39" t="s">
        <v>63</v>
      </c>
      <c r="C15" s="56" t="s">
        <v>200</v>
      </c>
      <c r="D15" s="53" t="s">
        <v>36</v>
      </c>
      <c r="E15" s="57" t="s">
        <v>272</v>
      </c>
    </row>
    <row r="16" spans="1:5" ht="24.75" customHeight="1" thickBot="1">
      <c r="A16" s="212"/>
      <c r="B16" s="40" t="s">
        <v>64</v>
      </c>
      <c r="C16" s="58" t="s">
        <v>178</v>
      </c>
      <c r="D16" s="59" t="s">
        <v>65</v>
      </c>
      <c r="E16" s="89" t="s">
        <v>273</v>
      </c>
    </row>
    <row r="17" spans="1:5" ht="24.75" customHeight="1" thickTop="1">
      <c r="A17" s="210" t="s">
        <v>57</v>
      </c>
      <c r="B17" s="38" t="s">
        <v>58</v>
      </c>
      <c r="C17" s="213" t="s">
        <v>274</v>
      </c>
      <c r="D17" s="214"/>
      <c r="E17" s="215"/>
    </row>
    <row r="18" spans="1:5" ht="24.75" customHeight="1">
      <c r="A18" s="211"/>
      <c r="B18" s="39" t="s">
        <v>59</v>
      </c>
      <c r="C18" s="61">
        <v>350000</v>
      </c>
      <c r="D18" s="53" t="s">
        <v>185</v>
      </c>
      <c r="E18" s="62" t="s">
        <v>279</v>
      </c>
    </row>
    <row r="19" spans="1:5" ht="24.75" customHeight="1">
      <c r="A19" s="211"/>
      <c r="B19" s="39" t="s">
        <v>60</v>
      </c>
      <c r="C19" s="54">
        <v>0.94289999999999996</v>
      </c>
      <c r="D19" s="53" t="s">
        <v>34</v>
      </c>
      <c r="E19" s="62">
        <v>330000</v>
      </c>
    </row>
    <row r="20" spans="1:5" ht="24.75" customHeight="1">
      <c r="A20" s="211"/>
      <c r="B20" s="39" t="s">
        <v>33</v>
      </c>
      <c r="C20" s="55" t="s">
        <v>271</v>
      </c>
      <c r="D20" s="53" t="s">
        <v>143</v>
      </c>
      <c r="E20" s="63" t="s">
        <v>275</v>
      </c>
    </row>
    <row r="21" spans="1:5" ht="24.75" customHeight="1">
      <c r="A21" s="211"/>
      <c r="B21" s="39" t="s">
        <v>61</v>
      </c>
      <c r="C21" s="56" t="s">
        <v>145</v>
      </c>
      <c r="D21" s="53" t="s">
        <v>62</v>
      </c>
      <c r="E21" s="63" t="s">
        <v>276</v>
      </c>
    </row>
    <row r="22" spans="1:5" ht="24.75" customHeight="1">
      <c r="A22" s="211"/>
      <c r="B22" s="39" t="s">
        <v>63</v>
      </c>
      <c r="C22" s="56" t="s">
        <v>201</v>
      </c>
      <c r="D22" s="53" t="s">
        <v>36</v>
      </c>
      <c r="E22" s="57" t="s">
        <v>277</v>
      </c>
    </row>
    <row r="23" spans="1:5" ht="24.75" customHeight="1" thickBot="1">
      <c r="A23" s="212"/>
      <c r="B23" s="40" t="s">
        <v>64</v>
      </c>
      <c r="C23" s="58" t="s">
        <v>178</v>
      </c>
      <c r="D23" s="59" t="s">
        <v>65</v>
      </c>
      <c r="E23" s="120" t="s">
        <v>278</v>
      </c>
    </row>
    <row r="24" spans="1:5" ht="24.75" customHeight="1" thickTop="1">
      <c r="A24" s="210" t="s">
        <v>146</v>
      </c>
      <c r="B24" s="38" t="s">
        <v>58</v>
      </c>
      <c r="C24" s="213" t="s">
        <v>280</v>
      </c>
      <c r="D24" s="214"/>
      <c r="E24" s="215"/>
    </row>
    <row r="25" spans="1:5" ht="24.75" customHeight="1">
      <c r="A25" s="211"/>
      <c r="B25" s="39" t="s">
        <v>59</v>
      </c>
      <c r="C25" s="61">
        <v>50414475</v>
      </c>
      <c r="D25" s="53" t="s">
        <v>185</v>
      </c>
      <c r="E25" s="62" t="s">
        <v>281</v>
      </c>
    </row>
    <row r="26" spans="1:5" ht="24.75" customHeight="1">
      <c r="A26" s="211"/>
      <c r="B26" s="39" t="s">
        <v>60</v>
      </c>
      <c r="C26" s="54">
        <v>0.87760000000000005</v>
      </c>
      <c r="D26" s="53" t="s">
        <v>34</v>
      </c>
      <c r="E26" s="62">
        <v>44243000</v>
      </c>
    </row>
    <row r="27" spans="1:5" ht="24.75" customHeight="1">
      <c r="A27" s="211"/>
      <c r="B27" s="39" t="s">
        <v>33</v>
      </c>
      <c r="C27" s="55" t="s">
        <v>282</v>
      </c>
      <c r="D27" s="53" t="s">
        <v>143</v>
      </c>
      <c r="E27" s="63" t="s">
        <v>283</v>
      </c>
    </row>
    <row r="28" spans="1:5" ht="24.75" customHeight="1">
      <c r="A28" s="211"/>
      <c r="B28" s="39" t="s">
        <v>61</v>
      </c>
      <c r="C28" s="133" t="s">
        <v>145</v>
      </c>
      <c r="D28" s="53" t="s">
        <v>62</v>
      </c>
      <c r="E28" s="63" t="s">
        <v>284</v>
      </c>
    </row>
    <row r="29" spans="1:5" ht="24.75" customHeight="1">
      <c r="A29" s="211"/>
      <c r="B29" s="39" t="s">
        <v>63</v>
      </c>
      <c r="C29" s="56" t="s">
        <v>285</v>
      </c>
      <c r="D29" s="53" t="s">
        <v>36</v>
      </c>
      <c r="E29" s="57" t="s">
        <v>286</v>
      </c>
    </row>
    <row r="30" spans="1:5" ht="24.75" customHeight="1" thickBot="1">
      <c r="A30" s="212"/>
      <c r="B30" s="40" t="s">
        <v>64</v>
      </c>
      <c r="C30" s="134" t="s">
        <v>266</v>
      </c>
      <c r="D30" s="59" t="s">
        <v>65</v>
      </c>
      <c r="E30" s="120" t="s">
        <v>287</v>
      </c>
    </row>
    <row r="31" spans="1:5" ht="14.25" thickTop="1"/>
  </sheetData>
  <mergeCells count="9">
    <mergeCell ref="A17:A23"/>
    <mergeCell ref="C17:E17"/>
    <mergeCell ref="A24:A30"/>
    <mergeCell ref="C24:E24"/>
    <mergeCell ref="A1:E1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19" zoomScaleNormal="100" workbookViewId="0">
      <selection activeCell="D19" sqref="D19:F19"/>
    </sheetView>
  </sheetViews>
  <sheetFormatPr defaultRowHeight="13.5"/>
  <cols>
    <col min="1" max="1" width="17.109375" style="6" customWidth="1"/>
    <col min="2" max="2" width="20.44140625" style="20" customWidth="1"/>
    <col min="3" max="3" width="18.33203125" style="20" customWidth="1"/>
    <col min="4" max="4" width="15.5546875" style="20" customWidth="1"/>
    <col min="5" max="6" width="15.5546875" style="6" customWidth="1"/>
  </cols>
  <sheetData>
    <row r="1" spans="1:6" ht="49.5" customHeight="1">
      <c r="A1" s="207" t="s">
        <v>21</v>
      </c>
      <c r="B1" s="207"/>
      <c r="C1" s="207"/>
      <c r="D1" s="207"/>
      <c r="E1" s="207"/>
      <c r="F1" s="207"/>
    </row>
    <row r="2" spans="1:6" ht="26.25" thickBot="1">
      <c r="A2" s="7" t="s">
        <v>31</v>
      </c>
      <c r="B2" s="18"/>
      <c r="C2" s="19"/>
      <c r="D2" s="19"/>
      <c r="E2" s="1"/>
      <c r="F2" s="32" t="s">
        <v>55</v>
      </c>
    </row>
    <row r="3" spans="1:6" ht="28.5" customHeight="1" thickTop="1">
      <c r="A3" s="25" t="s">
        <v>32</v>
      </c>
      <c r="B3" s="226" t="s">
        <v>288</v>
      </c>
      <c r="C3" s="226"/>
      <c r="D3" s="226"/>
      <c r="E3" s="226"/>
      <c r="F3" s="227"/>
    </row>
    <row r="4" spans="1:6" ht="28.5" customHeight="1">
      <c r="A4" s="218" t="s">
        <v>40</v>
      </c>
      <c r="B4" s="219" t="s">
        <v>33</v>
      </c>
      <c r="C4" s="231" t="s">
        <v>126</v>
      </c>
      <c r="D4" s="28" t="s">
        <v>41</v>
      </c>
      <c r="E4" s="28" t="s">
        <v>34</v>
      </c>
      <c r="F4" s="31" t="s">
        <v>45</v>
      </c>
    </row>
    <row r="5" spans="1:6" ht="28.5" customHeight="1">
      <c r="A5" s="218"/>
      <c r="B5" s="219"/>
      <c r="C5" s="232"/>
      <c r="D5" s="29" t="s">
        <v>42</v>
      </c>
      <c r="E5" s="29" t="s">
        <v>35</v>
      </c>
      <c r="F5" s="30" t="s">
        <v>43</v>
      </c>
    </row>
    <row r="6" spans="1:6" ht="28.5" customHeight="1">
      <c r="A6" s="218"/>
      <c r="B6" s="228" t="s">
        <v>271</v>
      </c>
      <c r="C6" s="233" t="s">
        <v>289</v>
      </c>
      <c r="D6" s="239">
        <v>2356000</v>
      </c>
      <c r="E6" s="239">
        <v>2239450</v>
      </c>
      <c r="F6" s="230">
        <f>E6/D6</f>
        <v>0.95053056027164684</v>
      </c>
    </row>
    <row r="7" spans="1:6" ht="28.5" customHeight="1">
      <c r="A7" s="218"/>
      <c r="B7" s="228"/>
      <c r="C7" s="234"/>
      <c r="D7" s="240"/>
      <c r="E7" s="240"/>
      <c r="F7" s="230"/>
    </row>
    <row r="8" spans="1:6" ht="28.5" customHeight="1">
      <c r="A8" s="218" t="s">
        <v>36</v>
      </c>
      <c r="B8" s="79" t="s">
        <v>37</v>
      </c>
      <c r="C8" s="79" t="s">
        <v>48</v>
      </c>
      <c r="D8" s="219" t="s">
        <v>38</v>
      </c>
      <c r="E8" s="219"/>
      <c r="F8" s="220"/>
    </row>
    <row r="9" spans="1:6" ht="28.5" customHeight="1">
      <c r="A9" s="235"/>
      <c r="B9" s="80" t="s">
        <v>290</v>
      </c>
      <c r="C9" s="80" t="s">
        <v>291</v>
      </c>
      <c r="D9" s="236" t="s">
        <v>292</v>
      </c>
      <c r="E9" s="237"/>
      <c r="F9" s="238"/>
    </row>
    <row r="10" spans="1:6" ht="28.5" customHeight="1">
      <c r="A10" s="26" t="s">
        <v>46</v>
      </c>
      <c r="B10" s="223" t="s">
        <v>176</v>
      </c>
      <c r="C10" s="223"/>
      <c r="D10" s="224"/>
      <c r="E10" s="224"/>
      <c r="F10" s="225"/>
    </row>
    <row r="11" spans="1:6" ht="28.5" customHeight="1">
      <c r="A11" s="26" t="s">
        <v>44</v>
      </c>
      <c r="B11" s="224" t="s">
        <v>202</v>
      </c>
      <c r="C11" s="224"/>
      <c r="D11" s="224"/>
      <c r="E11" s="224"/>
      <c r="F11" s="225"/>
    </row>
    <row r="12" spans="1:6" ht="28.5" customHeight="1" thickBot="1">
      <c r="A12" s="27" t="s">
        <v>39</v>
      </c>
      <c r="B12" s="216"/>
      <c r="C12" s="216"/>
      <c r="D12" s="216"/>
      <c r="E12" s="216"/>
      <c r="F12" s="217"/>
    </row>
    <row r="13" spans="1:6" ht="28.5" customHeight="1" thickTop="1">
      <c r="A13" s="25" t="s">
        <v>32</v>
      </c>
      <c r="B13" s="226" t="s">
        <v>293</v>
      </c>
      <c r="C13" s="226"/>
      <c r="D13" s="226"/>
      <c r="E13" s="226"/>
      <c r="F13" s="227"/>
    </row>
    <row r="14" spans="1:6" ht="28.5" customHeight="1">
      <c r="A14" s="218" t="s">
        <v>40</v>
      </c>
      <c r="B14" s="219" t="s">
        <v>33</v>
      </c>
      <c r="C14" s="231" t="s">
        <v>126</v>
      </c>
      <c r="D14" s="28" t="s">
        <v>41</v>
      </c>
      <c r="E14" s="28" t="s">
        <v>34</v>
      </c>
      <c r="F14" s="31" t="s">
        <v>45</v>
      </c>
    </row>
    <row r="15" spans="1:6" ht="28.5" customHeight="1">
      <c r="A15" s="218"/>
      <c r="B15" s="219"/>
      <c r="C15" s="232"/>
      <c r="D15" s="29" t="s">
        <v>42</v>
      </c>
      <c r="E15" s="29" t="s">
        <v>35</v>
      </c>
      <c r="F15" s="30" t="s">
        <v>43</v>
      </c>
    </row>
    <row r="16" spans="1:6" ht="28.5" customHeight="1">
      <c r="A16" s="218"/>
      <c r="B16" s="228" t="s">
        <v>271</v>
      </c>
      <c r="C16" s="233" t="s">
        <v>294</v>
      </c>
      <c r="D16" s="229">
        <v>350000</v>
      </c>
      <c r="E16" s="229">
        <v>330000</v>
      </c>
      <c r="F16" s="230">
        <f>E16/D16</f>
        <v>0.94285714285714284</v>
      </c>
    </row>
    <row r="17" spans="1:6" ht="28.5" customHeight="1">
      <c r="A17" s="218"/>
      <c r="B17" s="228"/>
      <c r="C17" s="234"/>
      <c r="D17" s="229"/>
      <c r="E17" s="229"/>
      <c r="F17" s="230"/>
    </row>
    <row r="18" spans="1:6" ht="28.5" customHeight="1">
      <c r="A18" s="218" t="s">
        <v>36</v>
      </c>
      <c r="B18" s="28" t="s">
        <v>37</v>
      </c>
      <c r="C18" s="28" t="s">
        <v>48</v>
      </c>
      <c r="D18" s="219" t="s">
        <v>38</v>
      </c>
      <c r="E18" s="219"/>
      <c r="F18" s="220"/>
    </row>
    <row r="19" spans="1:6" ht="28.5" customHeight="1">
      <c r="A19" s="218"/>
      <c r="B19" s="22" t="s">
        <v>295</v>
      </c>
      <c r="C19" s="22" t="s">
        <v>296</v>
      </c>
      <c r="D19" s="221" t="s">
        <v>297</v>
      </c>
      <c r="E19" s="221"/>
      <c r="F19" s="222"/>
    </row>
    <row r="20" spans="1:6" ht="28.5" customHeight="1">
      <c r="A20" s="26" t="s">
        <v>46</v>
      </c>
      <c r="B20" s="223" t="s">
        <v>176</v>
      </c>
      <c r="C20" s="223"/>
      <c r="D20" s="224"/>
      <c r="E20" s="224"/>
      <c r="F20" s="225"/>
    </row>
    <row r="21" spans="1:6" ht="28.5" customHeight="1">
      <c r="A21" s="26" t="s">
        <v>44</v>
      </c>
      <c r="B21" s="224" t="s">
        <v>47</v>
      </c>
      <c r="C21" s="224"/>
      <c r="D21" s="224"/>
      <c r="E21" s="224"/>
      <c r="F21" s="225"/>
    </row>
    <row r="22" spans="1:6" ht="28.5" customHeight="1" thickBot="1">
      <c r="A22" s="27" t="s">
        <v>39</v>
      </c>
      <c r="B22" s="216"/>
      <c r="C22" s="216"/>
      <c r="D22" s="216"/>
      <c r="E22" s="216"/>
      <c r="F22" s="217"/>
    </row>
    <row r="23" spans="1:6" ht="14.25" thickTop="1"/>
  </sheetData>
  <mergeCells count="31"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B22:F22"/>
    <mergeCell ref="A18:A19"/>
    <mergeCell ref="D18:F18"/>
    <mergeCell ref="D19:F19"/>
    <mergeCell ref="B20:F20"/>
    <mergeCell ref="B21:F2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2018-08-13T08:58:29Z</dcterms:modified>
</cp:coreProperties>
</file>