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8년\"/>
    </mc:Choice>
  </mc:AlternateContent>
  <bookViews>
    <workbookView xWindow="0" yWindow="0" windowWidth="15675" windowHeight="11910" firstSheet="1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78" i="9" l="1"/>
  <c r="C61" i="8"/>
  <c r="F69" i="9" l="1"/>
  <c r="C54" i="8"/>
  <c r="F17" i="6" l="1"/>
  <c r="F16" i="6"/>
  <c r="F18" i="6"/>
  <c r="H19" i="6"/>
  <c r="F8" i="6"/>
  <c r="F9" i="6"/>
  <c r="F14" i="6"/>
  <c r="F13" i="6"/>
  <c r="F11" i="6"/>
  <c r="F10" i="6"/>
  <c r="F12" i="6"/>
  <c r="F7" i="6"/>
  <c r="F6" i="6"/>
  <c r="F5" i="6"/>
  <c r="F4" i="6"/>
  <c r="H22" i="6"/>
  <c r="H23" i="6"/>
  <c r="H24" i="6"/>
  <c r="H25" i="6"/>
  <c r="H26" i="6"/>
  <c r="H27" i="6"/>
  <c r="H20" i="6"/>
  <c r="H21" i="6"/>
  <c r="F60" i="9" l="1"/>
  <c r="C47" i="8"/>
  <c r="C5" i="8" l="1"/>
  <c r="C40" i="8" l="1"/>
  <c r="F51" i="9"/>
  <c r="C33" i="8" l="1"/>
  <c r="F42" i="9"/>
  <c r="H14" i="6"/>
  <c r="H8" i="6"/>
  <c r="H5" i="6"/>
  <c r="F15" i="6" l="1"/>
  <c r="C12" i="8" l="1"/>
  <c r="H17" i="6" l="1"/>
  <c r="C26" i="8" l="1"/>
  <c r="F15" i="9"/>
  <c r="F33" i="9" l="1"/>
  <c r="H18" i="6" l="1"/>
  <c r="F24" i="9" l="1"/>
  <c r="C19" i="8" l="1"/>
  <c r="H12" i="6"/>
  <c r="H16" i="6" l="1"/>
  <c r="H15" i="6" l="1"/>
  <c r="H6" i="6" l="1"/>
  <c r="H13" i="6"/>
  <c r="H7" i="6"/>
  <c r="H9" i="6"/>
  <c r="H10" i="6"/>
  <c r="H11" i="6"/>
  <c r="H4" i="6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<sst xmlns="http://schemas.openxmlformats.org/spreadsheetml/2006/main" count="689" uniqueCount="301">
  <si>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</si>
  <si>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</si>
  <si>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</si>
  <si>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</si>
  <si>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</si>
  <si>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</si>
  <si>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</si>
  <si>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</si>
  <si>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</si>
  <si>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</si>
  <si>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</si>
  <si>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</si>
  <si>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</si>
  <si>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</si>
  <si>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</si>
  <si>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</si>
  <si>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</si>
  <si>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</si>
  <si>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</si>
  <si>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</si>
  <si>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</si>
  <si>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</si>
  <si>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</si>
  <si>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</si>
  <si>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</si>
  <si>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</si>
  <si>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</si>
  <si>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</si>
  <si>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</si>
  <si>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</si>
  <si>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</si>
  <si>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</si>
  <si>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</si>
  <si>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</si>
  <si>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</si>
  <si>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</si>
  <si>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</si>
  <si>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</si>
  <si>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</si>
  <si>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</si>
  <si>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</si>
  <si>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</si>
  <si>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</si>
  <si>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</si>
  <si>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</si>
  <si>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</si>
  <si>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</si>
  <si>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</si>
  <si>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</si>
  <si>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</si>
  <si>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</si>
  <si>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</si>
  <si>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</si>
  <si>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</si>
  <si>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</si>
  <si>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</si>
  <si>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</si>
  <si>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</si>
  <si>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</si>
  <si>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</si>
  <si>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</si>
  <si>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</si>
  <si>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</si>
  <si>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</si>
  <si>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</si>
  <si>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</si>
  <si>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</si>
  <si>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</si>
  <si>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</si>
  <si>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</si>
  <si>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</si>
  <si>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</si>
  <si>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</si>
  <si>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</si>
  <si>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</si>
  <si>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</si>
  <si>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</si>
  <si>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</si>
  <si>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</si>
  <si>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</si>
  <si>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</si>
  <si>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</si>
  <si>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</si>
  <si>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</si>
  <si>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</si>
  <si>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</si>
  <si>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</si>
  <si>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</si>
  <si>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</si>
  <si>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</si>
  <si>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</si>
  <si>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</si>
  <si>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</si>
  <si>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</si>
  <si>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</si>
  <si>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</si>
  <si>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</si>
  <si>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</si>
  <si>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</si>
  <si>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</si>
  <si>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</si>
  <si>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</si>
  <si>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분당판교청소년수련관</t>
    <phoneticPr fontId="3" type="noConversion"/>
  </si>
  <si>
    <t>- 해당사항 없음 -</t>
    <phoneticPr fontId="3" type="noConversion"/>
  </si>
  <si>
    <t>분당판교청소년수련관</t>
    <phoneticPr fontId="3" type="noConversion"/>
  </si>
  <si>
    <t>분당판교청소년수련관</t>
  </si>
  <si>
    <t>분당판교청소년수련관</t>
    <phoneticPr fontId="3" type="noConversion"/>
  </si>
  <si>
    <t>사회복지법인 특수미래재단</t>
    <phoneticPr fontId="3" type="noConversion"/>
  </si>
  <si>
    <t>혁산정보시스템</t>
    <phoneticPr fontId="3" type="noConversion"/>
  </si>
  <si>
    <t>2018년도 복합기 유지관리 계약</t>
    <phoneticPr fontId="3" type="noConversion"/>
  </si>
  <si>
    <t>㈜서울구경</t>
    <phoneticPr fontId="3" type="noConversion"/>
  </si>
  <si>
    <t>2018년 청소년방과후아카데미 등·하원 지원업체 위/수탁 계약</t>
    <phoneticPr fontId="3" type="noConversion"/>
  </si>
  <si>
    <t>2018년 소방시설 위탁관리 계약</t>
    <phoneticPr fontId="3" type="noConversion"/>
  </si>
  <si>
    <t>성남소방전기㈜</t>
    <phoneticPr fontId="3" type="noConversion"/>
  </si>
  <si>
    <t>수영장 승강기 유지보수</t>
    <phoneticPr fontId="3" type="noConversion"/>
  </si>
  <si>
    <t>티센크루프 엘리베이터코리아㈜</t>
    <phoneticPr fontId="3" type="noConversion"/>
  </si>
  <si>
    <t>수련관 승강기 유지보수</t>
    <phoneticPr fontId="3" type="noConversion"/>
  </si>
  <si>
    <t>오티스엘리베이터</t>
    <phoneticPr fontId="3" type="noConversion"/>
  </si>
  <si>
    <t>분당판교청소년수련관</t>
    <phoneticPr fontId="3" type="noConversion"/>
  </si>
  <si>
    <t>2018년 청소년방과후아카데미 등·하원 지원업체 위/수탁 계약</t>
    <phoneticPr fontId="3" type="noConversion"/>
  </si>
  <si>
    <t>신도종합서비스</t>
    <phoneticPr fontId="3" type="noConversion"/>
  </si>
  <si>
    <t>㈜사회적기업 청정마을</t>
    <phoneticPr fontId="3" type="noConversion"/>
  </si>
  <si>
    <t>2018년 수련관 승강기 유지보수</t>
    <phoneticPr fontId="3" type="noConversion"/>
  </si>
  <si>
    <t>2018년 수영장 승강기 유지보수</t>
    <phoneticPr fontId="3" type="noConversion"/>
  </si>
  <si>
    <t>2018년 무인경비시스템 위탁관리</t>
    <phoneticPr fontId="3" type="noConversion"/>
  </si>
  <si>
    <t>㈜에스원 성남</t>
    <phoneticPr fontId="3" type="noConversion"/>
  </si>
  <si>
    <t>수의 1인견적</t>
    <phoneticPr fontId="3" type="noConversion"/>
  </si>
  <si>
    <t>일반</t>
    <phoneticPr fontId="3" type="noConversion"/>
  </si>
  <si>
    <t>소액수의</t>
    <phoneticPr fontId="3" type="noConversion"/>
  </si>
  <si>
    <t>2018년도 회원관리시스템 유지관리</t>
    <phoneticPr fontId="3" type="noConversion"/>
  </si>
  <si>
    <t>2018년 시설관리용역</t>
    <phoneticPr fontId="3" type="noConversion"/>
  </si>
  <si>
    <t>2018년 시설관리용역</t>
    <phoneticPr fontId="3" type="noConversion"/>
  </si>
  <si>
    <t>정수기, 비데, 공기청정기 위탁관리비</t>
    <phoneticPr fontId="3" type="noConversion"/>
  </si>
  <si>
    <t>웅진코웨이㈜</t>
    <phoneticPr fontId="3" type="noConversion"/>
  </si>
  <si>
    <t>정수기, 비데 위탁관리비</t>
    <phoneticPr fontId="3" type="noConversion"/>
  </si>
  <si>
    <t>코웨이㈜</t>
    <phoneticPr fontId="3" type="noConversion"/>
  </si>
  <si>
    <t>계약율(%)</t>
  </si>
  <si>
    <t>안마의자 임차비 지급</t>
    <phoneticPr fontId="3" type="noConversion"/>
  </si>
  <si>
    <t>㈜휴앤미디어</t>
    <phoneticPr fontId="3" type="noConversion"/>
  </si>
  <si>
    <t>2018년 방역소독</t>
    <phoneticPr fontId="3" type="noConversion"/>
  </si>
  <si>
    <t>마케팅스토리</t>
    <phoneticPr fontId="3" type="noConversion"/>
  </si>
  <si>
    <t>재능나눔 청소년 '자유시장' 임차비</t>
    <phoneticPr fontId="3" type="noConversion"/>
  </si>
  <si>
    <t>경기도 성남시 분당구 장미로 78, 1035</t>
    <phoneticPr fontId="3" type="noConversion"/>
  </si>
  <si>
    <t>지방자치를 당사자로 하는 계약에 관한 법률 시행령 제25조1항에 의한 수의계약</t>
    <phoneticPr fontId="3" type="noConversion"/>
  </si>
  <si>
    <t>2018년도 회원관리시스템 유지관리 계약</t>
    <phoneticPr fontId="3" type="noConversion"/>
  </si>
  <si>
    <t>혁산정보시스템</t>
    <phoneticPr fontId="3" type="noConversion"/>
  </si>
  <si>
    <t>2018년 복합기 유지관리</t>
    <phoneticPr fontId="3" type="noConversion"/>
  </si>
  <si>
    <t>2018년 셔틀버스 임차용역비</t>
    <phoneticPr fontId="3" type="noConversion"/>
  </si>
  <si>
    <t>일류투어㈜</t>
  </si>
  <si>
    <t>일류투어㈜</t>
    <phoneticPr fontId="3" type="noConversion"/>
  </si>
  <si>
    <t>2018년 셔틀버스 임차용역비</t>
    <phoneticPr fontId="3" type="noConversion"/>
  </si>
  <si>
    <t>2018년 복합기 유지관리(방과후)</t>
    <phoneticPr fontId="3" type="noConversion"/>
  </si>
  <si>
    <t>2018년 청소년방과후아카데미 급식업체 단기계약</t>
  </si>
  <si>
    <t>판교도서관 구내식당</t>
    <phoneticPr fontId="3" type="noConversion"/>
  </si>
  <si>
    <t>2018년 청소년방과후아카데미 급식업체 단기계약</t>
    <phoneticPr fontId="3" type="noConversion"/>
  </si>
  <si>
    <t>판교도서관 구내식당</t>
    <phoneticPr fontId="3" type="noConversion"/>
  </si>
  <si>
    <t>2018년도 복합기 유지관리 계약(방과후)</t>
    <phoneticPr fontId="3" type="noConversion"/>
  </si>
  <si>
    <t>2018년 방역소독</t>
    <phoneticPr fontId="3" type="noConversion"/>
  </si>
  <si>
    <t>㈜사회적기업 청정마을</t>
    <phoneticPr fontId="3" type="noConversion"/>
  </si>
  <si>
    <t>공기청정기 위탁관리비</t>
    <phoneticPr fontId="3" type="noConversion"/>
  </si>
  <si>
    <t>LG전자</t>
    <phoneticPr fontId="3" type="noConversion"/>
  </si>
  <si>
    <t>잡스(jobs)in판교 게임제작 과정 체험비 지급</t>
    <phoneticPr fontId="3" type="noConversion"/>
  </si>
  <si>
    <t>2018.08.01</t>
    <phoneticPr fontId="3" type="noConversion"/>
  </si>
  <si>
    <t>2018.08.06 ~ 08.10</t>
    <phoneticPr fontId="3" type="noConversion"/>
  </si>
  <si>
    <t>2018.08.10</t>
    <phoneticPr fontId="3" type="noConversion"/>
  </si>
  <si>
    <t>공공청소년수련시설프로그램 청소년 농촌봉사캠프 차량임차</t>
    <phoneticPr fontId="3" type="noConversion"/>
  </si>
  <si>
    <t>2018.08.07</t>
    <phoneticPr fontId="3" type="noConversion"/>
  </si>
  <si>
    <t>2018.08.10 ~ 08.11</t>
    <phoneticPr fontId="3" type="noConversion"/>
  </si>
  <si>
    <t>2018.08.11</t>
    <phoneticPr fontId="3" type="noConversion"/>
  </si>
  <si>
    <t>게시판 환경개선 물품구입</t>
    <phoneticPr fontId="3" type="noConversion"/>
  </si>
  <si>
    <t>2018.08.08</t>
  </si>
  <si>
    <t>2018.08.08 ~ 08.20</t>
  </si>
  <si>
    <t>2018.08.20</t>
    <phoneticPr fontId="3" type="noConversion"/>
  </si>
  <si>
    <t>지오엠코리아</t>
  </si>
  <si>
    <t>8월 코아유(코딩아유쾌하게놀아보자) 탐방활동 차량 임차</t>
    <phoneticPr fontId="3" type="noConversion"/>
  </si>
  <si>
    <t>2018.08.09</t>
    <phoneticPr fontId="3" type="noConversion"/>
  </si>
  <si>
    <t>2018.08.11</t>
    <phoneticPr fontId="3" type="noConversion"/>
  </si>
  <si>
    <t>뉴한솔고속㈜</t>
  </si>
  <si>
    <t>2018.08.10</t>
  </si>
  <si>
    <t>㈜서울구경</t>
  </si>
  <si>
    <t>2018.08.13 ~ 08.14</t>
  </si>
  <si>
    <t>2018.08.13 ~ 08.14</t>
    <phoneticPr fontId="3" type="noConversion"/>
  </si>
  <si>
    <t>2018.08.14</t>
    <phoneticPr fontId="3" type="noConversion"/>
  </si>
  <si>
    <t>대우종합발전기</t>
  </si>
  <si>
    <t>경기도 성남시 분당구 성남대로 926번길 20</t>
    <phoneticPr fontId="3" type="noConversion"/>
  </si>
  <si>
    <t>수영장 탈의실 팬코일 교체 및 청소작업</t>
    <phoneticPr fontId="3" type="noConversion"/>
  </si>
  <si>
    <t>2018.08.22</t>
    <phoneticPr fontId="3" type="noConversion"/>
  </si>
  <si>
    <t>미강</t>
    <phoneticPr fontId="3" type="noConversion"/>
  </si>
  <si>
    <t>경기도 성남시 중원구 금빛로69번길 12</t>
    <phoneticPr fontId="3" type="noConversion"/>
  </si>
  <si>
    <t>잡스(jobs)in판교 게임제작 과정 체험비 지급</t>
    <phoneticPr fontId="3" type="noConversion"/>
  </si>
  <si>
    <t>2018.08.06 ~ 08.10</t>
  </si>
  <si>
    <t>잇게임즈(IT GAMES)</t>
  </si>
  <si>
    <t>잇게임즈(IT GAMES)</t>
    <phoneticPr fontId="3" type="noConversion"/>
  </si>
  <si>
    <t>경기도 성남시 분당구 대왕판교로 645번길 12</t>
    <phoneticPr fontId="3" type="noConversion"/>
  </si>
  <si>
    <t>경기도 성남시 분당구 대왕판교로 645번길 12</t>
    <phoneticPr fontId="3" type="noConversion"/>
  </si>
  <si>
    <t>2018.08.10 ~ 08.11</t>
  </si>
  <si>
    <t>2018.08.08 ~ 08.20</t>
    <phoneticPr fontId="3" type="noConversion"/>
  </si>
  <si>
    <t>지오엠코리아</t>
    <phoneticPr fontId="3" type="noConversion"/>
  </si>
  <si>
    <t>경기도 성남시 분당구 구미동 192</t>
    <phoneticPr fontId="3" type="noConversion"/>
  </si>
  <si>
    <t>2018.08.08</t>
    <phoneticPr fontId="3" type="noConversion"/>
  </si>
  <si>
    <t>2018.08.09</t>
    <phoneticPr fontId="3" type="noConversion"/>
  </si>
  <si>
    <t>뉴한솔고속㈜</t>
    <phoneticPr fontId="3" type="noConversion"/>
  </si>
  <si>
    <t>경기도 성남시 수정구 산성대로 189</t>
    <phoneticPr fontId="3" type="noConversion"/>
  </si>
  <si>
    <t>경기도 성남시 수정구 산성대로 189</t>
    <phoneticPr fontId="3" type="noConversion"/>
  </si>
  <si>
    <t>청소년운영위원회 가온누리 차량 임차</t>
    <phoneticPr fontId="3" type="noConversion"/>
  </si>
  <si>
    <t>2018.08.10</t>
    <phoneticPr fontId="3" type="noConversion"/>
  </si>
  <si>
    <t>2018.08.11</t>
    <phoneticPr fontId="3" type="noConversion"/>
  </si>
  <si>
    <t>경기도 성남시 분당구 장미로 78, 1035</t>
    <phoneticPr fontId="3" type="noConversion"/>
  </si>
  <si>
    <t>발전기 보수</t>
    <phoneticPr fontId="3" type="noConversion"/>
  </si>
  <si>
    <t>2018.08.14</t>
    <phoneticPr fontId="3" type="noConversion"/>
  </si>
  <si>
    <t>2018.08.14</t>
    <phoneticPr fontId="3" type="noConversion"/>
  </si>
  <si>
    <t>2018.08.19 ~ 08.22</t>
    <phoneticPr fontId="3" type="noConversion"/>
  </si>
  <si>
    <t>2018.08.19 ~ 08.22</t>
    <phoneticPr fontId="3" type="noConversion"/>
  </si>
  <si>
    <t>김중선</t>
    <phoneticPr fontId="3" type="noConversion"/>
  </si>
  <si>
    <t>정길중</t>
    <phoneticPr fontId="3" type="noConversion"/>
  </si>
  <si>
    <t>박예숙</t>
    <phoneticPr fontId="3" type="noConversion"/>
  </si>
  <si>
    <t>서동혁</t>
    <phoneticPr fontId="3" type="noConversion"/>
  </si>
  <si>
    <t>㈜선진항공여행사</t>
  </si>
  <si>
    <t>㈜선진항공여행사</t>
    <phoneticPr fontId="3" type="noConversion"/>
  </si>
  <si>
    <t>경기도 성남시 분당구 서현로 170</t>
    <phoneticPr fontId="3" type="noConversion"/>
  </si>
  <si>
    <t>윤두희</t>
    <phoneticPr fontId="3" type="noConversion"/>
  </si>
  <si>
    <t>경기도 성남시 분당구 서현로 170</t>
    <phoneticPr fontId="3" type="noConversion"/>
  </si>
  <si>
    <t>김영득</t>
    <phoneticPr fontId="3" type="noConversion"/>
  </si>
  <si>
    <t>미강</t>
  </si>
  <si>
    <t>미강</t>
    <phoneticPr fontId="3" type="noConversion"/>
  </si>
  <si>
    <t>경기도 성남시 중원구 금빛로69번길 12</t>
    <phoneticPr fontId="3" type="noConversion"/>
  </si>
  <si>
    <t>곽유섭</t>
    <phoneticPr fontId="3" type="noConversion"/>
  </si>
  <si>
    <t>잇게임즈</t>
  </si>
  <si>
    <t>잡스(jobs)in판교 게임제작 과정 체험비 지급</t>
  </si>
  <si>
    <t>잡스(jobs)in판교 게임제작 과정 체험비 지급</t>
    <phoneticPr fontId="3" type="noConversion"/>
  </si>
  <si>
    <t>잇게임즈</t>
    <phoneticPr fontId="3" type="noConversion"/>
  </si>
  <si>
    <t>공공청소년수련시설프로그램 청소년 농촌봉사캠프 차량임차</t>
  </si>
  <si>
    <t>2018.08.07</t>
    <phoneticPr fontId="3" type="noConversion"/>
  </si>
  <si>
    <t>㈜선진항공여행사</t>
    <phoneticPr fontId="3" type="noConversion"/>
  </si>
  <si>
    <t>2018. 국제봉사교류(하나되는세상속으로) 참가자 이동용 차량 임차</t>
  </si>
  <si>
    <t>㈜분당항공여행사</t>
  </si>
  <si>
    <t>2018. 국제봉사교류(하나되는세상속으로) 참가자 이동용 차량 임차</t>
    <phoneticPr fontId="3" type="noConversion"/>
  </si>
  <si>
    <t>㈜분당항공여행사</t>
    <phoneticPr fontId="3" type="noConversion"/>
  </si>
  <si>
    <t>2018년 꿈비업 프로젝트 참가자 이동용 차량 임차</t>
  </si>
  <si>
    <t>2018년 꿈비업 프로젝트 참가자 이동용 차량 임차</t>
    <phoneticPr fontId="3" type="noConversion"/>
  </si>
  <si>
    <t>잡스(jobs) in 판교 블렌딩 과정 체험비</t>
    <phoneticPr fontId="3" type="noConversion"/>
  </si>
  <si>
    <t>헬로우(HELLO)</t>
    <phoneticPr fontId="3" type="noConversion"/>
  </si>
  <si>
    <t>수련관 대표번호 ARS 음원제작</t>
  </si>
  <si>
    <t>크레딘㈜</t>
  </si>
  <si>
    <t>게시판 환경개선 물품구입</t>
  </si>
  <si>
    <t>게시판 환경개선 물품구입</t>
    <phoneticPr fontId="3" type="noConversion"/>
  </si>
  <si>
    <t>지오엠코리아</t>
    <phoneticPr fontId="3" type="noConversion"/>
  </si>
  <si>
    <t>8월 코아유(코딩아유쾌하게놀아보자) 탐방활동 차량 임차</t>
  </si>
  <si>
    <t>8월 코아유(코딩아유쾌하게놀아보자) 탐방활동 차량 임차</t>
    <phoneticPr fontId="3" type="noConversion"/>
  </si>
  <si>
    <t>뉴한솔고속㈜</t>
    <phoneticPr fontId="3" type="noConversion"/>
  </si>
  <si>
    <t>청소년운영위원회 가온누리 차량 임차</t>
  </si>
  <si>
    <t>청소년운영위원회 가온누리 차량 임차</t>
    <phoneticPr fontId="3" type="noConversion"/>
  </si>
  <si>
    <t>발전기 보수</t>
  </si>
  <si>
    <t>대우종합발전기</t>
    <phoneticPr fontId="3" type="noConversion"/>
  </si>
  <si>
    <t>수영장 탈의실 팬코일 교체 및 청소작업</t>
  </si>
  <si>
    <t>발전기 보수</t>
    <phoneticPr fontId="3" type="noConversion"/>
  </si>
  <si>
    <t>공기청정기 위탁관리비</t>
    <phoneticPr fontId="3" type="noConversion"/>
  </si>
  <si>
    <t>LG전자</t>
    <phoneticPr fontId="3" type="noConversion"/>
  </si>
  <si>
    <t>수련관 및 수영장 건물외벽 청소</t>
    <phoneticPr fontId="3" type="noConversion"/>
  </si>
  <si>
    <t>수의</t>
    <phoneticPr fontId="3" type="noConversion"/>
  </si>
  <si>
    <t>분당판교청소년수련관</t>
    <phoneticPr fontId="3" type="noConversion"/>
  </si>
  <si>
    <t>이선호</t>
    <phoneticPr fontId="3" type="noConversion"/>
  </si>
  <si>
    <t>031-729-9611</t>
    <phoneticPr fontId="3" type="noConversion"/>
  </si>
  <si>
    <t>태양광 현황판 설치</t>
    <phoneticPr fontId="3" type="noConversion"/>
  </si>
  <si>
    <t>전기</t>
  </si>
  <si>
    <t>수의</t>
  </si>
  <si>
    <t>이선호</t>
    <phoneticPr fontId="3" type="noConversion"/>
  </si>
  <si>
    <t>학교단위 목공</t>
    <phoneticPr fontId="3" type="noConversion"/>
  </si>
  <si>
    <t>일반총액</t>
  </si>
  <si>
    <t>목재</t>
    <phoneticPr fontId="3" type="noConversion"/>
  </si>
  <si>
    <t>개</t>
    <phoneticPr fontId="3" type="noConversion"/>
  </si>
  <si>
    <t>백승찬</t>
    <phoneticPr fontId="3" type="noConversion"/>
  </si>
  <si>
    <t>031-729-9653</t>
    <phoneticPr fontId="3" type="noConversion"/>
  </si>
  <si>
    <t>분당판교청소년수련관</t>
    <phoneticPr fontId="3" type="noConversion"/>
  </si>
  <si>
    <t>2018.08.28</t>
    <phoneticPr fontId="3" type="noConversion"/>
  </si>
  <si>
    <t>2018.08.28 ~ 09.13</t>
    <phoneticPr fontId="3" type="noConversion"/>
  </si>
  <si>
    <t>2018.09.13</t>
    <phoneticPr fontId="3" type="noConversion"/>
  </si>
  <si>
    <t>창호합판</t>
  </si>
  <si>
    <t>학교단위 목공 9월 목재 구입</t>
    <phoneticPr fontId="3" type="noConversion"/>
  </si>
  <si>
    <t>2018.08.28</t>
    <phoneticPr fontId="3" type="noConversion"/>
  </si>
  <si>
    <t>창호합판</t>
    <phoneticPr fontId="3" type="noConversion"/>
  </si>
  <si>
    <t>서재선</t>
    <phoneticPr fontId="3" type="noConversion"/>
  </si>
  <si>
    <t>경기도 성남시 중원구 하대원동 117-5</t>
    <phoneticPr fontId="3" type="noConversion"/>
  </si>
  <si>
    <t>경기도 성남시 중원구 하대원동 117-5</t>
    <phoneticPr fontId="3" type="noConversion"/>
  </si>
  <si>
    <t>계약현황</t>
    <phoneticPr fontId="3" type="noConversion"/>
  </si>
  <si>
    <t>2018년 10~12월(4분기) 프로그램 안내지 제작</t>
    <phoneticPr fontId="3" type="noConversion"/>
  </si>
  <si>
    <t>2018년 10~12월(4분기) 프로그램 안내지 제작</t>
    <phoneticPr fontId="3" type="noConversion"/>
  </si>
  <si>
    <t>2018.08.31</t>
    <phoneticPr fontId="3" type="noConversion"/>
  </si>
  <si>
    <t>2018.08.31</t>
    <phoneticPr fontId="3" type="noConversion"/>
  </si>
  <si>
    <t>계약기간</t>
    <phoneticPr fontId="3" type="noConversion"/>
  </si>
  <si>
    <t>2018.08.31 ~ 09.12</t>
    <phoneticPr fontId="3" type="noConversion"/>
  </si>
  <si>
    <t>2018.09.12</t>
    <phoneticPr fontId="3" type="noConversion"/>
  </si>
  <si>
    <t>새한디플러스</t>
    <phoneticPr fontId="3" type="noConversion"/>
  </si>
  <si>
    <t>소액수의</t>
    <phoneticPr fontId="3" type="noConversion"/>
  </si>
  <si>
    <t>경기도 성남시 중원구 사기막골로 45번길 14</t>
    <phoneticPr fontId="3" type="noConversion"/>
  </si>
  <si>
    <t>2018.08.31 ~ 09.12</t>
  </si>
  <si>
    <t>대표자</t>
    <phoneticPr fontId="3" type="noConversion"/>
  </si>
  <si>
    <t>임은지</t>
    <phoneticPr fontId="3" type="noConversion"/>
  </si>
  <si>
    <t>경기도 성남시 중원구 사기막골로 45번길 14</t>
    <phoneticPr fontId="3" type="noConversion"/>
  </si>
  <si>
    <t>수의계약사유</t>
    <phoneticPr fontId="3" type="noConversion"/>
  </si>
  <si>
    <t>지방자치를 당사자로 하는 계약에 관한 법률 시행령 제25조1항에 의한 수의계약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</si>
</sst>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%"/>
  </numFmts>
  <fonts count="3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0" fontId="1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/>
    </xf>
    <xf numFmtId="0" fontId="20" fillId="0" borderId="2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</xf>
    <xf numFmtId="4" fontId="20" fillId="0" borderId="2" xfId="0" applyNumberFormat="1" applyFont="1" applyFill="1" applyBorder="1" applyAlignment="1" applyProtection="1">
      <alignment horizontal="center" vertical="center" shrinkToFit="1"/>
    </xf>
    <xf numFmtId="0" fontId="20" fillId="0" borderId="2" xfId="0" applyNumberFormat="1" applyFont="1" applyFill="1" applyBorder="1" applyAlignment="1" applyProtection="1">
      <alignment horizontal="center" vertical="center" wrapText="1" shrinkToFit="1"/>
    </xf>
    <xf numFmtId="180" fontId="20" fillId="0" borderId="2" xfId="0" applyNumberFormat="1" applyFont="1" applyFill="1" applyBorder="1" applyAlignment="1" applyProtection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shrinkToFit="1"/>
    </xf>
    <xf numFmtId="9" fontId="17" fillId="0" borderId="6" xfId="0" applyNumberFormat="1" applyFont="1" applyBorder="1" applyAlignment="1">
      <alignment horizontal="center" vertical="center" shrinkToFit="1"/>
    </xf>
    <xf numFmtId="14" fontId="17" fillId="0" borderId="6" xfId="0" applyNumberFormat="1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0" fillId="0" borderId="2" xfId="0" quotePrefix="1" applyNumberFormat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right" vertical="center"/>
    </xf>
    <xf numFmtId="41" fontId="2" fillId="0" borderId="2" xfId="6" applyFont="1" applyFill="1" applyBorder="1" applyAlignment="1">
      <alignment horizontal="center" vertical="center" shrinkToFit="1"/>
    </xf>
    <xf numFmtId="179" fontId="11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2" fillId="0" borderId="2" xfId="1" applyNumberFormat="1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1" fontId="11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10" fillId="0" borderId="2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15" fillId="0" borderId="0" xfId="0" applyFont="1" applyBorder="1" applyAlignment="1">
      <alignment horizontal="center" vertical="center"/>
    </xf>
    <xf numFmtId="41" fontId="10" fillId="0" borderId="2" xfId="1" applyFont="1" applyFill="1" applyBorder="1" applyAlignment="1">
      <alignment horizontal="right" vertical="center"/>
    </xf>
    <xf numFmtId="178" fontId="26" fillId="0" borderId="2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left" vertical="center" shrinkToFit="1"/>
    </xf>
    <xf numFmtId="41" fontId="26" fillId="0" borderId="2" xfId="1" applyFont="1" applyFill="1" applyBorder="1" applyAlignment="1">
      <alignment horizontal="right" vertical="center"/>
    </xf>
    <xf numFmtId="41" fontId="26" fillId="0" borderId="2" xfId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41" fontId="26" fillId="0" borderId="2" xfId="1" applyFont="1" applyBorder="1" applyAlignment="1">
      <alignment horizontal="right" vertical="center"/>
    </xf>
    <xf numFmtId="14" fontId="26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178" fontId="26" fillId="0" borderId="2" xfId="0" applyNumberFormat="1" applyFont="1" applyBorder="1" applyAlignment="1">
      <alignment horizontal="center" vertical="center" shrinkToFit="1"/>
    </xf>
    <xf numFmtId="178" fontId="26" fillId="0" borderId="2" xfId="0" applyNumberFormat="1" applyFont="1" applyFill="1" applyBorder="1" applyAlignment="1">
      <alignment horizontal="center" vertical="center" wrapText="1" shrinkToFit="1"/>
    </xf>
    <xf numFmtId="178" fontId="26" fillId="0" borderId="2" xfId="0" applyNumberFormat="1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shrinkToFit="1"/>
    </xf>
    <xf numFmtId="3" fontId="17" fillId="0" borderId="17" xfId="0" applyNumberFormat="1" applyFont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9" fontId="14" fillId="0" borderId="7" xfId="0" applyNumberFormat="1" applyFont="1" applyBorder="1" applyAlignment="1">
      <alignment horizontal="center" vertical="center" wrapText="1"/>
    </xf>
    <xf numFmtId="3" fontId="14" fillId="0" borderId="27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shrinkToFit="1"/>
    </xf>
    <xf numFmtId="0" fontId="0" fillId="0" borderId="0" xfId="0"/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41" fontId="2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28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right" vertical="center"/>
    </xf>
    <xf numFmtId="0" fontId="26" fillId="2" borderId="2" xfId="0" applyNumberFormat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/>
    </xf>
    <xf numFmtId="41" fontId="26" fillId="2" borderId="2" xfId="1" applyFont="1" applyFill="1" applyBorder="1" applyAlignment="1" applyProtection="1">
      <alignment horizontal="center" vertical="center"/>
    </xf>
    <xf numFmtId="41" fontId="30" fillId="0" borderId="1" xfId="1" applyFont="1" applyFill="1" applyBorder="1" applyAlignment="1" applyProtection="1">
      <alignment horizontal="center" vertical="center"/>
    </xf>
    <xf numFmtId="41" fontId="11" fillId="0" borderId="0" xfId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41" fontId="2" fillId="0" borderId="2" xfId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14" fontId="17" fillId="0" borderId="2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41" fontId="11" fillId="0" borderId="2" xfId="1" applyFont="1" applyFill="1" applyBorder="1" applyAlignment="1" applyProtection="1">
      <alignment vertical="center"/>
    </xf>
    <xf numFmtId="41" fontId="2" fillId="0" borderId="2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left"/>
    </xf>
    <xf numFmtId="178" fontId="11" fillId="0" borderId="2" xfId="0" quotePrefix="1" applyNumberFormat="1" applyFont="1" applyFill="1" applyBorder="1" applyAlignment="1">
      <alignment horizontal="left" vertical="center" shrinkToFit="1"/>
    </xf>
    <xf numFmtId="178" fontId="11" fillId="0" borderId="2" xfId="0" applyNumberFormat="1" applyFont="1" applyFill="1" applyBorder="1" applyAlignment="1">
      <alignment horizontal="left" vertical="center" wrapText="1" shrinkToFit="1"/>
    </xf>
    <xf numFmtId="49" fontId="11" fillId="2" borderId="2" xfId="0" applyNumberFormat="1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78" fontId="26" fillId="0" borderId="2" xfId="0" applyNumberFormat="1" applyFont="1" applyBorder="1" applyAlignment="1">
      <alignment horizontal="center" vertical="center" wrapText="1" shrinkToFit="1"/>
    </xf>
    <xf numFmtId="41" fontId="26" fillId="0" borderId="2" xfId="1" applyFont="1" applyBorder="1" applyAlignment="1">
      <alignment horizontal="center" vertical="center"/>
    </xf>
    <xf numFmtId="41" fontId="11" fillId="0" borderId="2" xfId="1" quotePrefix="1" applyFont="1" applyBorder="1" applyAlignment="1">
      <alignment horizontal="center" vertical="center"/>
    </xf>
    <xf numFmtId="41" fontId="11" fillId="0" borderId="0" xfId="1" applyFont="1" applyFill="1" applyBorder="1" applyAlignment="1" applyProtection="1">
      <alignment horizontal="center"/>
    </xf>
    <xf numFmtId="178" fontId="11" fillId="0" borderId="2" xfId="0" applyNumberFormat="1" applyFont="1" applyFill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78" fontId="26" fillId="0" borderId="2" xfId="0" applyNumberFormat="1" applyFont="1" applyFill="1" applyBorder="1" applyAlignment="1">
      <alignment horizontal="left" vertical="center" wrapText="1" shrinkToFit="1"/>
    </xf>
    <xf numFmtId="178" fontId="11" fillId="0" borderId="2" xfId="0" applyNumberFormat="1" applyFont="1" applyFill="1" applyBorder="1" applyAlignment="1">
      <alignment horizontal="center" vertical="center" wrapText="1" shrinkToFi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41" fontId="2" fillId="0" borderId="0" xfId="1" applyFont="1" applyFill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78" fontId="24" fillId="0" borderId="2" xfId="0" applyNumberFormat="1" applyFont="1" applyFill="1" applyBorder="1" applyAlignment="1" applyProtection="1">
      <alignment horizontal="center" vertical="center" shrinkToFit="1"/>
    </xf>
    <xf numFmtId="14" fontId="2" fillId="0" borderId="2" xfId="0" applyNumberFormat="1" applyFont="1" applyFill="1" applyBorder="1" applyAlignment="1" applyProtection="1">
      <alignment horizontal="center" vertical="center"/>
    </xf>
    <xf numFmtId="41" fontId="11" fillId="0" borderId="2" xfId="1" applyFont="1" applyFill="1" applyBorder="1" applyAlignment="1" applyProtection="1"/>
    <xf numFmtId="0" fontId="11" fillId="0" borderId="2" xfId="0" applyNumberFormat="1" applyFont="1" applyFill="1" applyBorder="1" applyAlignment="1" applyProtection="1"/>
    <xf numFmtId="178" fontId="11" fillId="0" borderId="2" xfId="0" quotePrefix="1" applyNumberFormat="1" applyFont="1" applyFill="1" applyBorder="1" applyAlignment="1">
      <alignment horizontal="center" vertical="center" wrapText="1" shrinkToFit="1"/>
    </xf>
    <xf numFmtId="0" fontId="24" fillId="0" borderId="2" xfId="0" quotePrefix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8" fontId="2" fillId="0" borderId="2" xfId="4" applyNumberFormat="1" applyFont="1" applyBorder="1">
      <alignment vertical="center"/>
    </xf>
    <xf numFmtId="38" fontId="2" fillId="0" borderId="2" xfId="4" applyNumberFormat="1" applyFont="1" applyBorder="1" applyAlignment="1">
      <alignment horizontal="right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shrinkToFit="1"/>
    </xf>
    <xf numFmtId="0" fontId="17" fillId="0" borderId="14" xfId="0" applyFont="1" applyBorder="1" applyAlignment="1">
      <alignment horizontal="left" vertical="center" shrinkToFit="1"/>
    </xf>
    <xf numFmtId="0" fontId="17" fillId="0" borderId="19" xfId="0" applyFont="1" applyBorder="1" applyAlignment="1">
      <alignment horizontal="left" vertical="center" shrinkToFit="1"/>
    </xf>
    <xf numFmtId="0" fontId="14" fillId="0" borderId="28" xfId="0" applyFont="1" applyBorder="1" applyAlignment="1">
      <alignment horizontal="justify" vertical="center" wrapText="1"/>
    </xf>
    <xf numFmtId="0" fontId="14" fillId="0" borderId="29" xfId="0" applyFont="1" applyBorder="1" applyAlignment="1">
      <alignment horizontal="justify" vertical="center" wrapText="1"/>
    </xf>
    <xf numFmtId="0" fontId="14" fillId="0" borderId="30" xfId="0" applyFont="1" applyBorder="1" applyAlignment="1">
      <alignment horizontal="justify" vertical="center" wrapText="1"/>
    </xf>
    <xf numFmtId="0" fontId="14" fillId="0" borderId="32" xfId="0" applyFont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4" fillId="0" borderId="13" xfId="0" applyFont="1" applyBorder="1" applyAlignment="1">
      <alignment horizontal="justify" vertical="center" wrapText="1"/>
    </xf>
    <xf numFmtId="0" fontId="14" fillId="0" borderId="14" xfId="0" applyFont="1" applyBorder="1" applyAlignment="1">
      <alignment horizontal="justify" vertical="center" wrapText="1"/>
    </xf>
    <xf numFmtId="0" fontId="14" fillId="0" borderId="31" xfId="0" applyFont="1" applyBorder="1" applyAlignment="1">
      <alignment horizontal="justify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11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2" borderId="38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 applyProtection="1">
      <alignment horizontal="center" vertical="center"/>
    </xf>
    <xf numFmtId="49" fontId="7" fillId="2" borderId="23" xfId="0" applyNumberFormat="1" applyFont="1" applyFill="1" applyBorder="1" applyAlignment="1" applyProtection="1">
      <alignment horizontal="center" vertical="center"/>
    </xf>
    <xf numFmtId="49" fontId="7" fillId="2" borderId="24" xfId="0" applyNumberFormat="1" applyFont="1" applyFill="1" applyBorder="1" applyAlignment="1" applyProtection="1">
      <alignment horizontal="center" vertical="center"/>
    </xf>
    <xf numFmtId="49" fontId="7" fillId="2" borderId="25" xfId="0" applyNumberFormat="1" applyFont="1" applyFill="1" applyBorder="1" applyAlignment="1" applyProtection="1">
      <alignment horizontal="center" vertical="center"/>
    </xf>
    <xf numFmtId="0" fontId="7" fillId="2" borderId="24" xfId="0" applyNumberFormat="1" applyFont="1" applyFill="1" applyBorder="1" applyAlignment="1" applyProtection="1">
      <alignment horizontal="center" vertical="center"/>
    </xf>
    <xf numFmtId="0" fontId="7" fillId="2" borderId="25" xfId="0" applyNumberFormat="1" applyFont="1" applyFill="1" applyBorder="1" applyAlignment="1" applyProtection="1">
      <alignment horizontal="center" vertical="center"/>
    </xf>
  </cellXfs>
  <cellStyles count="14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="85" zoomScaleNormal="85" workbookViewId="0">
      <selection activeCell="F14" sqref="F1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0" customWidth="1"/>
    <col min="9" max="9" width="15.88671875" customWidth="1"/>
    <col min="10" max="10" width="8.88671875" style="20"/>
    <col min="11" max="11" width="11.6640625" style="21" customWidth="1"/>
    <col min="12" max="12" width="10.109375" style="20" customWidth="1"/>
  </cols>
  <sheetData>
    <row r="1" spans="1:12" ht="25.5" x14ac:dyDescent="0.15">
      <c r="A1" s="179" t="s">
        <v>67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2" ht="25.5" x14ac:dyDescent="0.15">
      <c r="A2" s="180" t="s">
        <v>102</v>
      </c>
      <c r="B2" s="180"/>
      <c r="C2" s="180"/>
      <c r="D2" s="37"/>
      <c r="E2" s="37"/>
      <c r="F2" s="37"/>
      <c r="G2" s="37"/>
      <c r="H2" s="48"/>
      <c r="I2" s="37"/>
      <c r="J2" s="37"/>
      <c r="K2" s="37"/>
      <c r="L2" s="37"/>
    </row>
    <row r="3" spans="1:12" ht="24" customHeight="1" x14ac:dyDescent="0.15">
      <c r="A3" s="38" t="s">
        <v>68</v>
      </c>
      <c r="B3" s="38" t="s">
        <v>47</v>
      </c>
      <c r="C3" s="38" t="s">
        <v>69</v>
      </c>
      <c r="D3" s="38" t="s">
        <v>70</v>
      </c>
      <c r="E3" s="38" t="s">
        <v>71</v>
      </c>
      <c r="F3" s="38" t="s">
        <v>72</v>
      </c>
      <c r="G3" s="38" t="s">
        <v>73</v>
      </c>
      <c r="H3" s="49" t="s">
        <v>74</v>
      </c>
      <c r="I3" s="39" t="s">
        <v>48</v>
      </c>
      <c r="J3" s="39" t="s">
        <v>75</v>
      </c>
      <c r="K3" s="39" t="s">
        <v>76</v>
      </c>
      <c r="L3" s="39" t="s">
        <v>1</v>
      </c>
    </row>
    <row r="4" spans="1:12" ht="24" customHeight="1" x14ac:dyDescent="0.15">
      <c r="A4" s="101">
        <v>2018</v>
      </c>
      <c r="B4" s="101">
        <v>9</v>
      </c>
      <c r="C4" s="101" t="s">
        <v>267</v>
      </c>
      <c r="D4" s="101" t="s">
        <v>268</v>
      </c>
      <c r="E4" s="102" t="s">
        <v>269</v>
      </c>
      <c r="F4" s="56">
        <v>209</v>
      </c>
      <c r="G4" s="53" t="s">
        <v>270</v>
      </c>
      <c r="H4" s="108">
        <v>2781</v>
      </c>
      <c r="I4" s="103" t="s">
        <v>273</v>
      </c>
      <c r="J4" s="103" t="s">
        <v>271</v>
      </c>
      <c r="K4" s="103" t="s">
        <v>272</v>
      </c>
      <c r="L4" s="47"/>
    </row>
  </sheetData>
  <mergeCells count="2">
    <mergeCell ref="A1:L1"/>
    <mergeCell ref="A2:C2"/>
  </mergeCells>
  <phoneticPr fontId="3" type="noConversion"/>
  <dataValidations disablePrompts="1"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H28" sqref="H28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18" customWidth="1"/>
  </cols>
  <sheetData>
    <row r="1" spans="1:9" ht="25.5" x14ac:dyDescent="0.15">
      <c r="A1" s="181" t="s">
        <v>95</v>
      </c>
      <c r="B1" s="181"/>
      <c r="C1" s="181"/>
      <c r="D1" s="181"/>
      <c r="E1" s="181"/>
      <c r="F1" s="181"/>
      <c r="G1" s="181"/>
      <c r="H1" s="181"/>
      <c r="I1" s="181"/>
    </row>
    <row r="2" spans="1:9" ht="25.5" x14ac:dyDescent="0.15">
      <c r="A2" s="182" t="s">
        <v>105</v>
      </c>
      <c r="B2" s="182"/>
      <c r="C2" s="1"/>
      <c r="D2" s="1"/>
      <c r="E2" s="1"/>
      <c r="F2" s="1"/>
      <c r="G2" s="1"/>
      <c r="H2" s="1"/>
      <c r="I2" s="52" t="s">
        <v>3</v>
      </c>
    </row>
    <row r="3" spans="1:9" ht="26.25" customHeight="1" x14ac:dyDescent="0.15">
      <c r="A3" s="229" t="s">
        <v>4</v>
      </c>
      <c r="B3" s="227" t="s">
        <v>5</v>
      </c>
      <c r="C3" s="227" t="s">
        <v>77</v>
      </c>
      <c r="D3" s="227" t="s">
        <v>97</v>
      </c>
      <c r="E3" s="225" t="s">
        <v>100</v>
      </c>
      <c r="F3" s="226"/>
      <c r="G3" s="225" t="s">
        <v>101</v>
      </c>
      <c r="H3" s="226"/>
      <c r="I3" s="227" t="s">
        <v>96</v>
      </c>
    </row>
    <row r="4" spans="1:9" ht="28.5" customHeight="1" x14ac:dyDescent="0.15">
      <c r="A4" s="230"/>
      <c r="B4" s="228"/>
      <c r="C4" s="228"/>
      <c r="D4" s="228"/>
      <c r="E4" s="54" t="s">
        <v>98</v>
      </c>
      <c r="F4" s="54" t="s">
        <v>99</v>
      </c>
      <c r="G4" s="54" t="s">
        <v>98</v>
      </c>
      <c r="H4" s="54" t="s">
        <v>99</v>
      </c>
      <c r="I4" s="228"/>
    </row>
    <row r="5" spans="1:9" ht="28.5" customHeight="1" x14ac:dyDescent="0.15">
      <c r="A5" s="15"/>
      <c r="B5" s="59" t="s">
        <v>103</v>
      </c>
      <c r="C5" s="26"/>
      <c r="D5" s="26"/>
      <c r="E5" s="26"/>
      <c r="F5" s="26"/>
      <c r="G5" s="26"/>
      <c r="H5" s="26"/>
      <c r="I5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F26" sqref="F25:F2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style="107" customWidth="1"/>
    <col min="6" max="6" width="15.77734375" customWidth="1"/>
    <col min="7" max="7" width="12.44140625" customWidth="1"/>
    <col min="8" max="8" width="12.44140625" style="133" customWidth="1"/>
    <col min="9" max="9" width="12.44140625" customWidth="1"/>
    <col min="10" max="10" width="8.88671875" style="20"/>
    <col min="11" max="11" width="11.6640625" style="21" customWidth="1"/>
    <col min="12" max="12" width="6.6640625" style="20" customWidth="1"/>
  </cols>
  <sheetData>
    <row r="1" spans="1:9" ht="25.5" x14ac:dyDescent="0.15">
      <c r="A1" s="179" t="s">
        <v>85</v>
      </c>
      <c r="B1" s="179"/>
      <c r="C1" s="179"/>
      <c r="D1" s="179"/>
      <c r="E1" s="179"/>
      <c r="F1" s="179"/>
      <c r="G1" s="179"/>
      <c r="H1" s="179"/>
      <c r="I1" s="179"/>
    </row>
    <row r="2" spans="1:9" ht="25.5" x14ac:dyDescent="0.15">
      <c r="A2" s="180" t="s">
        <v>102</v>
      </c>
      <c r="B2" s="180"/>
      <c r="C2" s="180"/>
      <c r="D2" s="76"/>
      <c r="E2" s="105"/>
      <c r="F2" s="76"/>
      <c r="G2" s="76"/>
      <c r="H2" s="123"/>
      <c r="I2" s="76"/>
    </row>
    <row r="3" spans="1:9" ht="24" x14ac:dyDescent="0.15">
      <c r="A3" s="57" t="s">
        <v>46</v>
      </c>
      <c r="B3" s="58" t="s">
        <v>47</v>
      </c>
      <c r="C3" s="57" t="s">
        <v>63</v>
      </c>
      <c r="D3" s="57" t="s">
        <v>0</v>
      </c>
      <c r="E3" s="106" t="s">
        <v>64</v>
      </c>
      <c r="F3" s="57" t="s">
        <v>48</v>
      </c>
      <c r="G3" s="57" t="s">
        <v>49</v>
      </c>
      <c r="H3" s="57" t="s">
        <v>50</v>
      </c>
      <c r="I3" s="57" t="s">
        <v>1</v>
      </c>
    </row>
    <row r="4" spans="1:9" ht="20.100000000000001" customHeight="1" x14ac:dyDescent="0.15">
      <c r="A4" s="104">
        <v>2018</v>
      </c>
      <c r="B4" s="104">
        <v>9</v>
      </c>
      <c r="C4" s="104" t="s">
        <v>258</v>
      </c>
      <c r="D4" s="104" t="s">
        <v>259</v>
      </c>
      <c r="E4" s="122">
        <v>5744</v>
      </c>
      <c r="F4" s="104" t="s">
        <v>260</v>
      </c>
      <c r="G4" s="104" t="s">
        <v>261</v>
      </c>
      <c r="H4" s="104" t="s">
        <v>262</v>
      </c>
      <c r="I4" s="104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C14" sqref="C14"/>
    </sheetView>
  </sheetViews>
  <sheetFormatPr defaultRowHeight="13.5" x14ac:dyDescent="0.15"/>
  <cols>
    <col min="1" max="1" width="8.6640625" customWidth="1"/>
    <col min="2" max="2" width="8.77734375" customWidth="1"/>
    <col min="3" max="3" width="23.33203125" customWidth="1"/>
    <col min="4" max="4" width="10.88671875" customWidth="1"/>
    <col min="5" max="6" width="12.44140625" customWidth="1"/>
    <col min="7" max="7" width="9.33203125" customWidth="1"/>
    <col min="8" max="8" width="10.21875" customWidth="1"/>
    <col min="9" max="9" width="12.44140625" customWidth="1"/>
    <col min="10" max="10" width="16.33203125" style="20" customWidth="1"/>
    <col min="11" max="11" width="11.6640625" style="21" customWidth="1"/>
    <col min="12" max="12" width="11.33203125" style="20" bestFit="1" customWidth="1"/>
  </cols>
  <sheetData>
    <row r="1" spans="1:13" ht="25.5" x14ac:dyDescent="0.15">
      <c r="A1" s="179" t="s">
        <v>92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3" ht="25.5" x14ac:dyDescent="0.15">
      <c r="A2" s="180" t="s">
        <v>102</v>
      </c>
      <c r="B2" s="180"/>
      <c r="C2" s="180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27" customHeight="1" x14ac:dyDescent="0.15">
      <c r="A3" s="57" t="s">
        <v>46</v>
      </c>
      <c r="B3" s="58" t="s">
        <v>47</v>
      </c>
      <c r="C3" s="57" t="s">
        <v>91</v>
      </c>
      <c r="D3" s="57" t="s">
        <v>90</v>
      </c>
      <c r="E3" s="57" t="s">
        <v>0</v>
      </c>
      <c r="F3" s="58" t="s">
        <v>89</v>
      </c>
      <c r="G3" s="58" t="s">
        <v>88</v>
      </c>
      <c r="H3" s="58" t="s">
        <v>87</v>
      </c>
      <c r="I3" s="58" t="s">
        <v>86</v>
      </c>
      <c r="J3" s="57" t="s">
        <v>48</v>
      </c>
      <c r="K3" s="57" t="s">
        <v>49</v>
      </c>
      <c r="L3" s="57" t="s">
        <v>50</v>
      </c>
      <c r="M3" s="57" t="s">
        <v>1</v>
      </c>
    </row>
    <row r="4" spans="1:13" ht="27" customHeight="1" x14ac:dyDescent="0.15">
      <c r="A4" s="104">
        <v>2018</v>
      </c>
      <c r="B4" s="104">
        <v>9</v>
      </c>
      <c r="C4" s="167" t="s">
        <v>263</v>
      </c>
      <c r="D4" s="168" t="s">
        <v>264</v>
      </c>
      <c r="E4" s="104" t="s">
        <v>265</v>
      </c>
      <c r="F4" s="169">
        <v>3100</v>
      </c>
      <c r="G4" s="170">
        <v>0</v>
      </c>
      <c r="H4" s="170"/>
      <c r="I4" s="170">
        <v>3100</v>
      </c>
      <c r="J4" s="104" t="s">
        <v>260</v>
      </c>
      <c r="K4" s="104" t="s">
        <v>266</v>
      </c>
      <c r="L4" s="104" t="s">
        <v>262</v>
      </c>
      <c r="M4" s="47"/>
    </row>
  </sheetData>
  <mergeCells count="2">
    <mergeCell ref="A1:M1"/>
    <mergeCell ref="A2:C2"/>
  </mergeCells>
  <phoneticPr fontId="3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D31" sqref="D3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81" t="s">
        <v>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25.5" x14ac:dyDescent="0.15">
      <c r="A2" s="182" t="s">
        <v>104</v>
      </c>
      <c r="B2" s="182"/>
      <c r="C2" s="1"/>
      <c r="D2" s="1"/>
      <c r="E2" s="1"/>
      <c r="F2" s="2"/>
      <c r="G2" s="2"/>
      <c r="H2" s="2"/>
      <c r="I2" s="2"/>
      <c r="J2" s="183" t="s">
        <v>3</v>
      </c>
      <c r="K2" s="183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3"/>
      <c r="B4" s="59" t="s">
        <v>103</v>
      </c>
      <c r="C4" s="25"/>
      <c r="D4" s="7"/>
      <c r="E4" s="6"/>
      <c r="F4" s="6"/>
      <c r="G4" s="13"/>
      <c r="H4" s="13"/>
      <c r="I4" s="25"/>
      <c r="J4" s="4"/>
      <c r="K4" s="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9" sqref="B9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81" t="s">
        <v>23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25.5" x14ac:dyDescent="0.15">
      <c r="A2" s="182" t="s">
        <v>104</v>
      </c>
      <c r="B2" s="182"/>
      <c r="C2" s="1"/>
      <c r="D2" s="1"/>
      <c r="E2" s="1"/>
      <c r="F2" s="12"/>
      <c r="G2" s="12"/>
      <c r="H2" s="12"/>
      <c r="I2" s="12"/>
      <c r="J2" s="183" t="s">
        <v>3</v>
      </c>
      <c r="K2" s="183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24</v>
      </c>
      <c r="F3" s="10" t="s">
        <v>20</v>
      </c>
      <c r="G3" s="10" t="s">
        <v>25</v>
      </c>
      <c r="H3" s="10" t="s">
        <v>28</v>
      </c>
      <c r="I3" s="10" t="s">
        <v>26</v>
      </c>
      <c r="J3" s="10" t="s">
        <v>27</v>
      </c>
      <c r="K3" s="10" t="s">
        <v>1</v>
      </c>
    </row>
    <row r="4" spans="1:11" ht="42" customHeight="1" x14ac:dyDescent="0.15">
      <c r="A4" s="3"/>
      <c r="B4" s="59" t="s">
        <v>103</v>
      </c>
      <c r="C4" s="25"/>
      <c r="D4" s="33"/>
      <c r="E4" s="32"/>
      <c r="F4" s="34"/>
      <c r="G4" s="36"/>
      <c r="H4" s="51"/>
      <c r="I4" s="51"/>
      <c r="J4" s="51"/>
      <c r="K4" s="3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9" workbookViewId="0">
      <selection activeCell="E16" sqref="E16"/>
    </sheetView>
  </sheetViews>
  <sheetFormatPr defaultRowHeight="13.5" x14ac:dyDescent="0.15"/>
  <cols>
    <col min="1" max="1" width="24.44140625" style="75" customWidth="1"/>
    <col min="2" max="2" width="20.109375" style="8" customWidth="1"/>
    <col min="3" max="3" width="9.5546875" style="64" customWidth="1"/>
    <col min="4" max="4" width="8.88671875" style="71" customWidth="1"/>
    <col min="5" max="5" width="9.21875" style="71" customWidth="1"/>
    <col min="6" max="8" width="9.6640625" style="71" customWidth="1"/>
    <col min="9" max="9" width="9.6640625" style="8" customWidth="1"/>
  </cols>
  <sheetData>
    <row r="1" spans="1:9" ht="25.5" x14ac:dyDescent="0.15">
      <c r="A1" s="181" t="s">
        <v>13</v>
      </c>
      <c r="B1" s="181"/>
      <c r="C1" s="181"/>
      <c r="D1" s="181"/>
      <c r="E1" s="181"/>
      <c r="F1" s="181"/>
      <c r="G1" s="181"/>
      <c r="H1" s="181"/>
      <c r="I1" s="181"/>
    </row>
    <row r="2" spans="1:9" ht="25.5" x14ac:dyDescent="0.15">
      <c r="A2" s="73" t="s">
        <v>104</v>
      </c>
      <c r="B2" s="11"/>
      <c r="C2" s="61"/>
      <c r="D2" s="66"/>
      <c r="E2" s="66"/>
      <c r="F2" s="67"/>
      <c r="G2" s="67"/>
      <c r="H2" s="184" t="s">
        <v>3</v>
      </c>
      <c r="I2" s="184"/>
    </row>
    <row r="3" spans="1:9" ht="29.25" customHeight="1" x14ac:dyDescent="0.15">
      <c r="A3" s="74" t="s">
        <v>5</v>
      </c>
      <c r="B3" s="10" t="s">
        <v>30</v>
      </c>
      <c r="C3" s="62" t="s">
        <v>14</v>
      </c>
      <c r="D3" s="68" t="s">
        <v>15</v>
      </c>
      <c r="E3" s="68" t="s">
        <v>16</v>
      </c>
      <c r="F3" s="68" t="s">
        <v>17</v>
      </c>
      <c r="G3" s="69" t="s">
        <v>65</v>
      </c>
      <c r="H3" s="68" t="s">
        <v>29</v>
      </c>
      <c r="I3" s="10" t="s">
        <v>18</v>
      </c>
    </row>
    <row r="4" spans="1:9" ht="29.25" customHeight="1" x14ac:dyDescent="0.15">
      <c r="A4" s="166" t="s">
        <v>131</v>
      </c>
      <c r="B4" s="60" t="s">
        <v>107</v>
      </c>
      <c r="C4" s="63">
        <v>702206540</v>
      </c>
      <c r="D4" s="82">
        <v>43097</v>
      </c>
      <c r="E4" s="82">
        <v>43101</v>
      </c>
      <c r="F4" s="83">
        <v>43465</v>
      </c>
      <c r="G4" s="83">
        <v>43312</v>
      </c>
      <c r="H4" s="83">
        <v>43314</v>
      </c>
      <c r="I4" s="79"/>
    </row>
    <row r="5" spans="1:9" s="100" customFormat="1" ht="29.25" customHeight="1" x14ac:dyDescent="0.15">
      <c r="A5" s="166" t="s">
        <v>147</v>
      </c>
      <c r="B5" s="60" t="s">
        <v>148</v>
      </c>
      <c r="C5" s="63">
        <v>115626750</v>
      </c>
      <c r="D5" s="82">
        <v>43097</v>
      </c>
      <c r="E5" s="82">
        <v>43101</v>
      </c>
      <c r="F5" s="83">
        <v>43465</v>
      </c>
      <c r="G5" s="83">
        <v>43312</v>
      </c>
      <c r="H5" s="83">
        <v>43320</v>
      </c>
      <c r="I5" s="79"/>
    </row>
    <row r="6" spans="1:9" s="100" customFormat="1" ht="29.25" customHeight="1" x14ac:dyDescent="0.15">
      <c r="A6" s="156" t="s">
        <v>144</v>
      </c>
      <c r="B6" s="26" t="s">
        <v>145</v>
      </c>
      <c r="C6" s="84">
        <v>2520000</v>
      </c>
      <c r="D6" s="85">
        <v>43098</v>
      </c>
      <c r="E6" s="83">
        <v>43101</v>
      </c>
      <c r="F6" s="83">
        <v>43465</v>
      </c>
      <c r="G6" s="83">
        <v>43312</v>
      </c>
      <c r="H6" s="83">
        <v>43319</v>
      </c>
      <c r="I6" s="79"/>
    </row>
    <row r="7" spans="1:9" ht="29.25" customHeight="1" x14ac:dyDescent="0.15">
      <c r="A7" s="156" t="s">
        <v>111</v>
      </c>
      <c r="B7" s="87" t="s">
        <v>110</v>
      </c>
      <c r="C7" s="84">
        <v>15470000</v>
      </c>
      <c r="D7" s="85">
        <v>43105</v>
      </c>
      <c r="E7" s="83">
        <v>43108</v>
      </c>
      <c r="F7" s="83">
        <v>43465</v>
      </c>
      <c r="G7" s="83">
        <v>43312</v>
      </c>
      <c r="H7" s="83">
        <v>43313</v>
      </c>
      <c r="I7" s="79"/>
    </row>
    <row r="8" spans="1:9" s="100" customFormat="1" ht="29.25" customHeight="1" x14ac:dyDescent="0.15">
      <c r="A8" s="156" t="s">
        <v>154</v>
      </c>
      <c r="B8" s="87" t="s">
        <v>153</v>
      </c>
      <c r="C8" s="84">
        <v>38356000</v>
      </c>
      <c r="D8" s="85">
        <v>43129</v>
      </c>
      <c r="E8" s="83">
        <v>43132</v>
      </c>
      <c r="F8" s="83">
        <v>43465</v>
      </c>
      <c r="G8" s="83">
        <v>43312</v>
      </c>
      <c r="H8" s="83">
        <v>43315</v>
      </c>
      <c r="I8" s="79"/>
    </row>
    <row r="9" spans="1:9" ht="29.25" customHeight="1" x14ac:dyDescent="0.15">
      <c r="A9" s="156" t="s">
        <v>112</v>
      </c>
      <c r="B9" s="87" t="s">
        <v>113</v>
      </c>
      <c r="C9" s="84">
        <v>2520000</v>
      </c>
      <c r="D9" s="85">
        <v>43097</v>
      </c>
      <c r="E9" s="83">
        <v>43101</v>
      </c>
      <c r="F9" s="83">
        <v>43465</v>
      </c>
      <c r="G9" s="83">
        <v>43312</v>
      </c>
      <c r="H9" s="83">
        <v>43313</v>
      </c>
      <c r="I9" s="86"/>
    </row>
    <row r="10" spans="1:9" ht="29.25" customHeight="1" x14ac:dyDescent="0.15">
      <c r="A10" s="156" t="s">
        <v>114</v>
      </c>
      <c r="B10" s="60" t="s">
        <v>115</v>
      </c>
      <c r="C10" s="63">
        <v>2112000</v>
      </c>
      <c r="D10" s="85">
        <v>43096</v>
      </c>
      <c r="E10" s="83">
        <v>43101</v>
      </c>
      <c r="F10" s="83">
        <v>43465</v>
      </c>
      <c r="G10" s="83">
        <v>43312</v>
      </c>
      <c r="H10" s="83">
        <v>43313</v>
      </c>
      <c r="I10" s="79"/>
    </row>
    <row r="11" spans="1:9" ht="29.25" customHeight="1" x14ac:dyDescent="0.15">
      <c r="A11" s="156" t="s">
        <v>116</v>
      </c>
      <c r="B11" s="87" t="s">
        <v>117</v>
      </c>
      <c r="C11" s="84">
        <v>2376000</v>
      </c>
      <c r="D11" s="85">
        <v>43095</v>
      </c>
      <c r="E11" s="83">
        <v>43101</v>
      </c>
      <c r="F11" s="83">
        <v>43465</v>
      </c>
      <c r="G11" s="83">
        <v>43312</v>
      </c>
      <c r="H11" s="83">
        <v>43313</v>
      </c>
      <c r="I11" s="79"/>
    </row>
    <row r="12" spans="1:9" s="100" customFormat="1" ht="29.25" customHeight="1" x14ac:dyDescent="0.15">
      <c r="A12" s="156" t="s">
        <v>146</v>
      </c>
      <c r="B12" s="26" t="s">
        <v>120</v>
      </c>
      <c r="C12" s="84">
        <v>3240000</v>
      </c>
      <c r="D12" s="85">
        <v>43097</v>
      </c>
      <c r="E12" s="83">
        <v>43101</v>
      </c>
      <c r="F12" s="83">
        <v>43465</v>
      </c>
      <c r="G12" s="83">
        <v>43312</v>
      </c>
      <c r="H12" s="83">
        <v>43319</v>
      </c>
      <c r="I12" s="79"/>
    </row>
    <row r="13" spans="1:9" s="100" customFormat="1" ht="29.25" customHeight="1" x14ac:dyDescent="0.15">
      <c r="A13" s="156" t="s">
        <v>151</v>
      </c>
      <c r="B13" s="26" t="s">
        <v>120</v>
      </c>
      <c r="C13" s="84">
        <v>1620000</v>
      </c>
      <c r="D13" s="85">
        <v>43098</v>
      </c>
      <c r="E13" s="83">
        <v>43108</v>
      </c>
      <c r="F13" s="83">
        <v>43465</v>
      </c>
      <c r="G13" s="83">
        <v>43312</v>
      </c>
      <c r="H13" s="83">
        <v>43315</v>
      </c>
      <c r="I13" s="79"/>
    </row>
    <row r="14" spans="1:9" ht="29.25" customHeight="1" x14ac:dyDescent="0.15">
      <c r="A14" s="156" t="s">
        <v>124</v>
      </c>
      <c r="B14" s="89" t="s">
        <v>125</v>
      </c>
      <c r="C14" s="77">
        <v>6600000</v>
      </c>
      <c r="D14" s="70">
        <v>43097</v>
      </c>
      <c r="E14" s="65">
        <v>43101</v>
      </c>
      <c r="F14" s="65">
        <v>43465</v>
      </c>
      <c r="G14" s="65">
        <v>43328</v>
      </c>
      <c r="H14" s="65">
        <v>43328</v>
      </c>
      <c r="I14" s="31"/>
    </row>
    <row r="15" spans="1:9" ht="29.25" customHeight="1" x14ac:dyDescent="0.15">
      <c r="A15" s="156" t="s">
        <v>132</v>
      </c>
      <c r="B15" s="89" t="s">
        <v>133</v>
      </c>
      <c r="C15" s="80">
        <v>11411160</v>
      </c>
      <c r="D15" s="85">
        <v>43100</v>
      </c>
      <c r="E15" s="83">
        <v>43101</v>
      </c>
      <c r="F15" s="83">
        <v>43465</v>
      </c>
      <c r="G15" s="83">
        <v>43312</v>
      </c>
      <c r="H15" s="83">
        <v>43320</v>
      </c>
      <c r="I15" s="31"/>
    </row>
    <row r="16" spans="1:9" s="100" customFormat="1" ht="29.25" customHeight="1" x14ac:dyDescent="0.15">
      <c r="A16" s="156" t="s">
        <v>159</v>
      </c>
      <c r="B16" s="89" t="s">
        <v>160</v>
      </c>
      <c r="C16" s="80">
        <v>382800</v>
      </c>
      <c r="D16" s="85">
        <v>43248</v>
      </c>
      <c r="E16" s="83">
        <v>43248</v>
      </c>
      <c r="F16" s="83">
        <v>43465</v>
      </c>
      <c r="G16" s="83">
        <v>43312</v>
      </c>
      <c r="H16" s="83">
        <v>43325</v>
      </c>
      <c r="I16" s="31"/>
    </row>
    <row r="17" spans="1:9" s="100" customFormat="1" ht="29.25" customHeight="1" x14ac:dyDescent="0.15">
      <c r="A17" s="156" t="s">
        <v>157</v>
      </c>
      <c r="B17" s="89" t="s">
        <v>158</v>
      </c>
      <c r="C17" s="80">
        <v>1800000</v>
      </c>
      <c r="D17" s="85">
        <v>43130</v>
      </c>
      <c r="E17" s="85">
        <v>43132</v>
      </c>
      <c r="F17" s="83">
        <v>43465</v>
      </c>
      <c r="G17" s="83">
        <v>43312</v>
      </c>
      <c r="H17" s="83">
        <v>43313</v>
      </c>
      <c r="I17" s="31"/>
    </row>
    <row r="18" spans="1:9" s="100" customFormat="1" ht="29.25" customHeight="1" x14ac:dyDescent="0.15">
      <c r="A18" s="156" t="s">
        <v>137</v>
      </c>
      <c r="B18" s="89" t="s">
        <v>138</v>
      </c>
      <c r="C18" s="80">
        <v>748000</v>
      </c>
      <c r="D18" s="85">
        <v>43164</v>
      </c>
      <c r="E18" s="85">
        <v>43164</v>
      </c>
      <c r="F18" s="83">
        <v>43465</v>
      </c>
      <c r="G18" s="83">
        <v>43312</v>
      </c>
      <c r="H18" s="83">
        <v>43320</v>
      </c>
      <c r="I18" s="31"/>
    </row>
    <row r="19" spans="1:9" s="100" customFormat="1" ht="29.25" customHeight="1" x14ac:dyDescent="0.15">
      <c r="A19" s="156" t="s">
        <v>236</v>
      </c>
      <c r="B19" s="89" t="s">
        <v>237</v>
      </c>
      <c r="C19" s="80">
        <v>660000</v>
      </c>
      <c r="D19" s="85">
        <v>43301</v>
      </c>
      <c r="E19" s="85">
        <v>43305</v>
      </c>
      <c r="F19" s="83">
        <v>43315</v>
      </c>
      <c r="G19" s="83">
        <v>43315</v>
      </c>
      <c r="H19" s="83">
        <v>43326</v>
      </c>
      <c r="I19" s="31"/>
    </row>
    <row r="20" spans="1:9" s="100" customFormat="1" ht="29.25" customHeight="1" x14ac:dyDescent="0.15">
      <c r="A20" s="156" t="s">
        <v>238</v>
      </c>
      <c r="B20" s="89" t="s">
        <v>235</v>
      </c>
      <c r="C20" s="63">
        <v>660000</v>
      </c>
      <c r="D20" s="85">
        <v>43305</v>
      </c>
      <c r="E20" s="85">
        <v>43310</v>
      </c>
      <c r="F20" s="83">
        <v>43320</v>
      </c>
      <c r="G20" s="83">
        <v>43320</v>
      </c>
      <c r="H20" s="83">
        <v>43328</v>
      </c>
      <c r="I20" s="31"/>
    </row>
    <row r="21" spans="1:9" s="100" customFormat="1" ht="29.25" customHeight="1" x14ac:dyDescent="0.15">
      <c r="A21" s="156" t="s">
        <v>240</v>
      </c>
      <c r="B21" s="89" t="s">
        <v>241</v>
      </c>
      <c r="C21" s="63">
        <v>1400000</v>
      </c>
      <c r="D21" s="85">
        <v>43308</v>
      </c>
      <c r="E21" s="85">
        <v>43311</v>
      </c>
      <c r="F21" s="83">
        <v>43319</v>
      </c>
      <c r="G21" s="83">
        <v>43319</v>
      </c>
      <c r="H21" s="83">
        <v>43332</v>
      </c>
      <c r="I21" s="31"/>
    </row>
    <row r="22" spans="1:9" s="100" customFormat="1" ht="29.25" customHeight="1" x14ac:dyDescent="0.15">
      <c r="A22" s="156" t="s">
        <v>242</v>
      </c>
      <c r="B22" s="89" t="s">
        <v>243</v>
      </c>
      <c r="C22" s="63">
        <v>110000</v>
      </c>
      <c r="D22" s="85">
        <v>43304</v>
      </c>
      <c r="E22" s="85">
        <v>43304</v>
      </c>
      <c r="F22" s="83">
        <v>43318</v>
      </c>
      <c r="G22" s="83">
        <v>43318</v>
      </c>
      <c r="H22" s="83">
        <v>43318</v>
      </c>
      <c r="I22" s="31"/>
    </row>
    <row r="23" spans="1:9" s="100" customFormat="1" ht="29.25" customHeight="1" x14ac:dyDescent="0.15">
      <c r="A23" s="88" t="s">
        <v>229</v>
      </c>
      <c r="B23" s="89" t="s">
        <v>230</v>
      </c>
      <c r="C23" s="80">
        <v>1200000</v>
      </c>
      <c r="D23" s="85">
        <v>43313</v>
      </c>
      <c r="E23" s="85">
        <v>43318</v>
      </c>
      <c r="F23" s="83">
        <v>43322</v>
      </c>
      <c r="G23" s="83">
        <v>43322</v>
      </c>
      <c r="H23" s="83">
        <v>43329</v>
      </c>
      <c r="I23" s="31"/>
    </row>
    <row r="24" spans="1:9" s="100" customFormat="1" ht="29.25" customHeight="1" x14ac:dyDescent="0.15">
      <c r="A24" s="88" t="s">
        <v>231</v>
      </c>
      <c r="B24" s="89" t="s">
        <v>217</v>
      </c>
      <c r="C24" s="80">
        <v>900000</v>
      </c>
      <c r="D24" s="85">
        <v>43319</v>
      </c>
      <c r="E24" s="85">
        <v>43322</v>
      </c>
      <c r="F24" s="85">
        <v>43323</v>
      </c>
      <c r="G24" s="85">
        <v>43323</v>
      </c>
      <c r="H24" s="85">
        <v>43323</v>
      </c>
      <c r="I24" s="31"/>
    </row>
    <row r="25" spans="1:9" s="100" customFormat="1" ht="29.25" customHeight="1" x14ac:dyDescent="0.15">
      <c r="A25" s="88" t="s">
        <v>244</v>
      </c>
      <c r="B25" s="89" t="s">
        <v>173</v>
      </c>
      <c r="C25" s="80">
        <v>4023000</v>
      </c>
      <c r="D25" s="85">
        <v>43320</v>
      </c>
      <c r="E25" s="85">
        <v>43320</v>
      </c>
      <c r="F25" s="85">
        <v>43332</v>
      </c>
      <c r="G25" s="85">
        <v>43332</v>
      </c>
      <c r="H25" s="85">
        <v>43332</v>
      </c>
      <c r="I25" s="31"/>
    </row>
    <row r="26" spans="1:9" s="21" customFormat="1" ht="29.25" customHeight="1" x14ac:dyDescent="0.15">
      <c r="A26" s="161" t="s">
        <v>247</v>
      </c>
      <c r="B26" s="162" t="s">
        <v>249</v>
      </c>
      <c r="C26" s="136">
        <v>450000</v>
      </c>
      <c r="D26" s="163">
        <v>43321</v>
      </c>
      <c r="E26" s="163">
        <v>43323</v>
      </c>
      <c r="F26" s="163">
        <v>43323</v>
      </c>
      <c r="G26" s="163">
        <v>43323</v>
      </c>
      <c r="H26" s="163">
        <v>43325</v>
      </c>
      <c r="I26" s="117"/>
    </row>
    <row r="27" spans="1:9" s="21" customFormat="1" ht="29.25" customHeight="1" x14ac:dyDescent="0.15">
      <c r="A27" s="161" t="s">
        <v>250</v>
      </c>
      <c r="B27" s="117" t="s">
        <v>179</v>
      </c>
      <c r="C27" s="136">
        <v>250000</v>
      </c>
      <c r="D27" s="163">
        <v>43322</v>
      </c>
      <c r="E27" s="163">
        <v>43323</v>
      </c>
      <c r="F27" s="163">
        <v>43323</v>
      </c>
      <c r="G27" s="163">
        <v>43323</v>
      </c>
      <c r="H27" s="163">
        <v>43325</v>
      </c>
      <c r="I27" s="117"/>
    </row>
    <row r="28" spans="1:9" s="21" customFormat="1" ht="29.25" customHeight="1" x14ac:dyDescent="0.15">
      <c r="A28" s="161" t="s">
        <v>252</v>
      </c>
      <c r="B28" s="117" t="s">
        <v>183</v>
      </c>
      <c r="C28" s="136">
        <v>1810000</v>
      </c>
      <c r="D28" s="163">
        <v>43322</v>
      </c>
      <c r="E28" s="163">
        <v>43325</v>
      </c>
      <c r="F28" s="163">
        <v>43326</v>
      </c>
      <c r="G28" s="163">
        <v>43326</v>
      </c>
      <c r="H28" s="163">
        <v>43326</v>
      </c>
      <c r="I28" s="117"/>
    </row>
    <row r="29" spans="1:9" s="21" customFormat="1" ht="29.25" customHeight="1" x14ac:dyDescent="0.15">
      <c r="A29" s="161" t="s">
        <v>254</v>
      </c>
      <c r="B29" s="117" t="s">
        <v>223</v>
      </c>
      <c r="C29" s="136">
        <v>1786000</v>
      </c>
      <c r="D29" s="163">
        <v>43326</v>
      </c>
      <c r="E29" s="163">
        <v>43331</v>
      </c>
      <c r="F29" s="163">
        <v>43334</v>
      </c>
      <c r="G29" s="163">
        <v>43334</v>
      </c>
      <c r="H29" s="163">
        <v>43334</v>
      </c>
      <c r="I29" s="117"/>
    </row>
    <row r="30" spans="1:9" s="21" customFormat="1" ht="29.25" customHeight="1" x14ac:dyDescent="0.15">
      <c r="A30" s="157"/>
      <c r="B30" s="160"/>
      <c r="C30" s="158"/>
      <c r="D30" s="159"/>
      <c r="E30" s="159"/>
      <c r="F30" s="159"/>
      <c r="G30" s="159"/>
      <c r="H30" s="159"/>
      <c r="I30" s="160"/>
    </row>
    <row r="31" spans="1:9" s="21" customFormat="1" ht="29.25" customHeight="1" x14ac:dyDescent="0.15">
      <c r="A31" s="157"/>
      <c r="B31" s="160"/>
      <c r="C31" s="158"/>
      <c r="D31" s="159"/>
      <c r="E31" s="159"/>
      <c r="F31" s="159"/>
      <c r="G31" s="159"/>
      <c r="H31" s="159"/>
      <c r="I31" s="160"/>
    </row>
    <row r="32" spans="1:9" s="21" customFormat="1" ht="29.25" customHeight="1" x14ac:dyDescent="0.15">
      <c r="A32" s="157"/>
      <c r="B32" s="160"/>
      <c r="C32" s="158"/>
      <c r="D32" s="159"/>
      <c r="E32" s="159"/>
      <c r="F32" s="159"/>
      <c r="G32" s="159"/>
      <c r="H32" s="159"/>
      <c r="I32" s="160"/>
    </row>
    <row r="33" spans="1:9" s="21" customFormat="1" ht="29.25" customHeight="1" x14ac:dyDescent="0.15">
      <c r="A33" s="157"/>
      <c r="B33" s="160"/>
      <c r="C33" s="158"/>
      <c r="D33" s="159"/>
      <c r="E33" s="159"/>
      <c r="F33" s="159"/>
      <c r="G33" s="159"/>
      <c r="H33" s="159"/>
      <c r="I33" s="160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7" workbookViewId="0">
      <selection activeCell="C20" sqref="C20"/>
    </sheetView>
  </sheetViews>
  <sheetFormatPr defaultRowHeight="13.5" x14ac:dyDescent="0.15"/>
  <cols>
    <col min="1" max="1" width="15.109375" style="118" bestFit="1" customWidth="1"/>
    <col min="2" max="2" width="23.5546875" style="137" customWidth="1"/>
    <col min="3" max="3" width="13.33203125" style="118" customWidth="1"/>
    <col min="4" max="4" width="11.5546875" style="147" bestFit="1" customWidth="1"/>
    <col min="5" max="6" width="9.5546875" style="116" customWidth="1"/>
    <col min="7" max="7" width="10.33203125" style="116" customWidth="1"/>
    <col min="8" max="8" width="12" style="116" customWidth="1"/>
    <col min="9" max="9" width="16.109375" style="18" customWidth="1"/>
    <col min="10" max="16384" width="8.88671875" style="109"/>
  </cols>
  <sheetData>
    <row r="1" spans="1:9" ht="25.5" x14ac:dyDescent="0.15">
      <c r="A1" s="185" t="s">
        <v>19</v>
      </c>
      <c r="B1" s="185"/>
      <c r="C1" s="185"/>
      <c r="D1" s="185"/>
      <c r="E1" s="185"/>
      <c r="F1" s="185"/>
      <c r="G1" s="185"/>
      <c r="H1" s="185"/>
      <c r="I1" s="185"/>
    </row>
    <row r="2" spans="1:9" ht="25.5" x14ac:dyDescent="0.15">
      <c r="A2" s="186" t="s">
        <v>105</v>
      </c>
      <c r="B2" s="186"/>
      <c r="C2" s="110"/>
      <c r="D2" s="115"/>
      <c r="E2" s="115"/>
      <c r="F2" s="115"/>
      <c r="G2" s="115"/>
      <c r="H2" s="115"/>
      <c r="I2" s="111" t="s">
        <v>82</v>
      </c>
    </row>
    <row r="3" spans="1:9" ht="26.25" customHeight="1" x14ac:dyDescent="0.15">
      <c r="A3" s="112" t="s">
        <v>4</v>
      </c>
      <c r="B3" s="140" t="s">
        <v>5</v>
      </c>
      <c r="C3" s="113" t="s">
        <v>77</v>
      </c>
      <c r="D3" s="114" t="s">
        <v>78</v>
      </c>
      <c r="E3" s="114" t="s">
        <v>83</v>
      </c>
      <c r="F3" s="114" t="s">
        <v>79</v>
      </c>
      <c r="G3" s="114" t="s">
        <v>80</v>
      </c>
      <c r="H3" s="114" t="s">
        <v>81</v>
      </c>
      <c r="I3" s="113" t="s">
        <v>93</v>
      </c>
    </row>
    <row r="4" spans="1:9" ht="23.1" customHeight="1" x14ac:dyDescent="0.15">
      <c r="A4" s="15" t="s">
        <v>106</v>
      </c>
      <c r="B4" s="138" t="s">
        <v>130</v>
      </c>
      <c r="C4" s="60" t="s">
        <v>107</v>
      </c>
      <c r="D4" s="63">
        <v>702206540</v>
      </c>
      <c r="E4" s="63"/>
      <c r="F4" s="63">
        <f>54242290*4+55994020+54117840+54117840</f>
        <v>381198860</v>
      </c>
      <c r="G4" s="63"/>
      <c r="H4" s="63">
        <f>SUM(E4:G4)</f>
        <v>381198860</v>
      </c>
      <c r="I4" s="78"/>
    </row>
    <row r="5" spans="1:9" ht="23.1" customHeight="1" x14ac:dyDescent="0.15">
      <c r="A5" s="15" t="s">
        <v>106</v>
      </c>
      <c r="B5" s="148" t="s">
        <v>150</v>
      </c>
      <c r="C5" s="87" t="s">
        <v>149</v>
      </c>
      <c r="D5" s="145">
        <v>115626750</v>
      </c>
      <c r="E5" s="63"/>
      <c r="F5" s="63">
        <f>9274690+8999790+9240990+9039390*4</f>
        <v>63673030</v>
      </c>
      <c r="G5" s="63"/>
      <c r="H5" s="63">
        <f>SUM(E5:G5)</f>
        <v>63673030</v>
      </c>
      <c r="I5" s="78"/>
    </row>
    <row r="6" spans="1:9" ht="23.1" customHeight="1" x14ac:dyDescent="0.15">
      <c r="A6" s="15" t="s">
        <v>104</v>
      </c>
      <c r="B6" s="148" t="s">
        <v>129</v>
      </c>
      <c r="C6" s="26" t="s">
        <v>108</v>
      </c>
      <c r="D6" s="63">
        <v>2520000</v>
      </c>
      <c r="E6" s="63"/>
      <c r="F6" s="63">
        <f>210000*7</f>
        <v>1470000</v>
      </c>
      <c r="G6" s="63"/>
      <c r="H6" s="63">
        <f t="shared" ref="H6:H12" si="0">SUM(E6:G6)</f>
        <v>1470000</v>
      </c>
      <c r="I6" s="78"/>
    </row>
    <row r="7" spans="1:9" ht="23.1" customHeight="1" x14ac:dyDescent="0.15">
      <c r="A7" s="15" t="s">
        <v>104</v>
      </c>
      <c r="B7" s="139" t="s">
        <v>119</v>
      </c>
      <c r="C7" s="87" t="s">
        <v>110</v>
      </c>
      <c r="D7" s="63">
        <v>15470000</v>
      </c>
      <c r="E7" s="63"/>
      <c r="F7" s="63">
        <f>1260000+1050000+1470000*2+1260000+1330000+1330000</f>
        <v>9170000</v>
      </c>
      <c r="G7" s="63"/>
      <c r="H7" s="63">
        <f t="shared" si="0"/>
        <v>9170000</v>
      </c>
      <c r="I7" s="78"/>
    </row>
    <row r="8" spans="1:9" ht="23.1" customHeight="1" x14ac:dyDescent="0.15">
      <c r="A8" s="15" t="s">
        <v>104</v>
      </c>
      <c r="B8" s="139" t="s">
        <v>152</v>
      </c>
      <c r="C8" s="144" t="s">
        <v>155</v>
      </c>
      <c r="D8" s="63">
        <v>38356000</v>
      </c>
      <c r="E8" s="63"/>
      <c r="F8" s="63">
        <f>2752000+2223100+3207800+2984200+2807900+2709000+2635900</f>
        <v>19319900</v>
      </c>
      <c r="G8" s="63"/>
      <c r="H8" s="63">
        <f t="shared" si="0"/>
        <v>19319900</v>
      </c>
      <c r="I8" s="78"/>
    </row>
    <row r="9" spans="1:9" ht="23.1" customHeight="1" x14ac:dyDescent="0.15">
      <c r="A9" s="15" t="s">
        <v>104</v>
      </c>
      <c r="B9" s="148" t="s">
        <v>112</v>
      </c>
      <c r="C9" s="87" t="s">
        <v>113</v>
      </c>
      <c r="D9" s="145">
        <v>2520000</v>
      </c>
      <c r="E9" s="63"/>
      <c r="F9" s="63">
        <f>210000*7</f>
        <v>1470000</v>
      </c>
      <c r="G9" s="63"/>
      <c r="H9" s="63">
        <f t="shared" si="0"/>
        <v>1470000</v>
      </c>
      <c r="I9" s="78"/>
    </row>
    <row r="10" spans="1:9" ht="23.1" customHeight="1" x14ac:dyDescent="0.15">
      <c r="A10" s="15" t="s">
        <v>104</v>
      </c>
      <c r="B10" s="148" t="s">
        <v>123</v>
      </c>
      <c r="C10" s="60" t="s">
        <v>115</v>
      </c>
      <c r="D10" s="63">
        <v>2112000</v>
      </c>
      <c r="E10" s="63"/>
      <c r="F10" s="63">
        <f>176000*7</f>
        <v>1232000</v>
      </c>
      <c r="G10" s="63"/>
      <c r="H10" s="63">
        <f t="shared" si="0"/>
        <v>1232000</v>
      </c>
      <c r="I10" s="78"/>
    </row>
    <row r="11" spans="1:9" ht="23.1" customHeight="1" x14ac:dyDescent="0.15">
      <c r="A11" s="15" t="s">
        <v>104</v>
      </c>
      <c r="B11" s="148" t="s">
        <v>122</v>
      </c>
      <c r="C11" s="87" t="s">
        <v>117</v>
      </c>
      <c r="D11" s="145">
        <v>2376000</v>
      </c>
      <c r="E11" s="63"/>
      <c r="F11" s="63">
        <f>198000*7</f>
        <v>1386000</v>
      </c>
      <c r="G11" s="63"/>
      <c r="H11" s="63">
        <f t="shared" si="0"/>
        <v>1386000</v>
      </c>
      <c r="I11" s="78"/>
    </row>
    <row r="12" spans="1:9" ht="23.1" customHeight="1" x14ac:dyDescent="0.15">
      <c r="A12" s="15" t="s">
        <v>102</v>
      </c>
      <c r="B12" s="139" t="s">
        <v>139</v>
      </c>
      <c r="C12" s="88" t="s">
        <v>121</v>
      </c>
      <c r="D12" s="145">
        <v>1800000</v>
      </c>
      <c r="E12" s="63"/>
      <c r="F12" s="63">
        <f>158000+371000+158000</f>
        <v>687000</v>
      </c>
      <c r="G12" s="63"/>
      <c r="H12" s="63">
        <f t="shared" si="0"/>
        <v>687000</v>
      </c>
      <c r="I12" s="78"/>
    </row>
    <row r="13" spans="1:9" ht="23.1" customHeight="1" x14ac:dyDescent="0.15">
      <c r="A13" s="15" t="s">
        <v>104</v>
      </c>
      <c r="B13" s="148" t="s">
        <v>109</v>
      </c>
      <c r="C13" s="26" t="s">
        <v>120</v>
      </c>
      <c r="D13" s="63">
        <v>3240000</v>
      </c>
      <c r="E13" s="63"/>
      <c r="F13" s="63">
        <f>270000*7</f>
        <v>1890000</v>
      </c>
      <c r="G13" s="63"/>
      <c r="H13" s="63">
        <f>SUM(E13:G13)</f>
        <v>1890000</v>
      </c>
      <c r="I13" s="78"/>
    </row>
    <row r="14" spans="1:9" ht="23.1" customHeight="1" x14ac:dyDescent="0.15">
      <c r="A14" s="15" t="s">
        <v>104</v>
      </c>
      <c r="B14" s="148" t="s">
        <v>156</v>
      </c>
      <c r="C14" s="26" t="s">
        <v>120</v>
      </c>
      <c r="D14" s="63">
        <v>1620000</v>
      </c>
      <c r="E14" s="63"/>
      <c r="F14" s="63">
        <f>135000*7</f>
        <v>945000</v>
      </c>
      <c r="G14" s="63"/>
      <c r="H14" s="63">
        <f>SUM(E14:G14)</f>
        <v>945000</v>
      </c>
      <c r="I14" s="78"/>
    </row>
    <row r="15" spans="1:9" ht="23.1" customHeight="1" x14ac:dyDescent="0.15">
      <c r="A15" s="15" t="s">
        <v>104</v>
      </c>
      <c r="B15" s="139" t="s">
        <v>124</v>
      </c>
      <c r="C15" s="89" t="s">
        <v>125</v>
      </c>
      <c r="D15" s="81">
        <v>6600000</v>
      </c>
      <c r="E15" s="81"/>
      <c r="F15" s="81">
        <f>550000*7</f>
        <v>3850000</v>
      </c>
      <c r="G15" s="81"/>
      <c r="H15" s="63">
        <f t="shared" ref="H15:H27" si="1">SUM(E15:G15)</f>
        <v>3850000</v>
      </c>
      <c r="I15" s="78"/>
    </row>
    <row r="16" spans="1:9" ht="23.1" customHeight="1" x14ac:dyDescent="0.15">
      <c r="A16" s="15" t="s">
        <v>102</v>
      </c>
      <c r="B16" s="139" t="s">
        <v>134</v>
      </c>
      <c r="C16" s="89" t="s">
        <v>135</v>
      </c>
      <c r="D16" s="146">
        <v>11411160</v>
      </c>
      <c r="E16" s="63"/>
      <c r="F16" s="63">
        <f>950930*7</f>
        <v>6656510</v>
      </c>
      <c r="G16" s="63"/>
      <c r="H16" s="63">
        <f t="shared" si="1"/>
        <v>6656510</v>
      </c>
      <c r="I16" s="78"/>
    </row>
    <row r="17" spans="1:9" ht="23.1" customHeight="1" x14ac:dyDescent="0.15">
      <c r="A17" s="15" t="s">
        <v>102</v>
      </c>
      <c r="B17" s="139" t="s">
        <v>137</v>
      </c>
      <c r="C17" s="89" t="s">
        <v>138</v>
      </c>
      <c r="D17" s="146">
        <v>748000</v>
      </c>
      <c r="E17" s="63"/>
      <c r="F17" s="63">
        <f>74800*6</f>
        <v>448800</v>
      </c>
      <c r="G17" s="63"/>
      <c r="H17" s="63">
        <f t="shared" ref="H17" si="2">SUM(E17:G17)</f>
        <v>448800</v>
      </c>
      <c r="I17" s="78"/>
    </row>
    <row r="18" spans="1:9" ht="23.1" customHeight="1" x14ac:dyDescent="0.15">
      <c r="A18" s="15" t="s">
        <v>102</v>
      </c>
      <c r="B18" s="139" t="s">
        <v>141</v>
      </c>
      <c r="C18" s="89" t="s">
        <v>140</v>
      </c>
      <c r="D18" s="63">
        <v>7484620</v>
      </c>
      <c r="E18" s="63"/>
      <c r="F18" s="63">
        <f>1949020+1629040+2167580</f>
        <v>5745640</v>
      </c>
      <c r="G18" s="63"/>
      <c r="H18" s="63">
        <f t="shared" si="1"/>
        <v>5745640</v>
      </c>
      <c r="I18" s="15"/>
    </row>
    <row r="19" spans="1:9" ht="23.1" customHeight="1" x14ac:dyDescent="0.15">
      <c r="A19" s="15" t="s">
        <v>102</v>
      </c>
      <c r="B19" s="139" t="s">
        <v>256</v>
      </c>
      <c r="C19" s="89" t="s">
        <v>257</v>
      </c>
      <c r="D19" s="63">
        <v>382800</v>
      </c>
      <c r="E19" s="63"/>
      <c r="F19" s="63">
        <v>63800</v>
      </c>
      <c r="G19" s="63"/>
      <c r="H19" s="63">
        <f t="shared" si="1"/>
        <v>63800</v>
      </c>
      <c r="I19" s="15"/>
    </row>
    <row r="20" spans="1:9" ht="23.1" customHeight="1" x14ac:dyDescent="0.15">
      <c r="A20" s="15" t="s">
        <v>102</v>
      </c>
      <c r="B20" s="139" t="s">
        <v>234</v>
      </c>
      <c r="C20" s="89" t="s">
        <v>235</v>
      </c>
      <c r="D20" s="63">
        <v>660000</v>
      </c>
      <c r="E20" s="63"/>
      <c r="F20" s="63"/>
      <c r="G20" s="63">
        <v>660000</v>
      </c>
      <c r="H20" s="63">
        <f t="shared" si="1"/>
        <v>660000</v>
      </c>
      <c r="I20" s="15"/>
    </row>
    <row r="21" spans="1:9" ht="23.1" customHeight="1" x14ac:dyDescent="0.15">
      <c r="A21" s="15" t="s">
        <v>102</v>
      </c>
      <c r="B21" s="139" t="s">
        <v>239</v>
      </c>
      <c r="C21" s="89" t="s">
        <v>235</v>
      </c>
      <c r="D21" s="63">
        <v>660000</v>
      </c>
      <c r="E21" s="63"/>
      <c r="F21" s="63"/>
      <c r="G21" s="63">
        <v>660000</v>
      </c>
      <c r="H21" s="63">
        <f t="shared" si="1"/>
        <v>660000</v>
      </c>
      <c r="I21" s="15"/>
    </row>
    <row r="22" spans="1:9" ht="23.1" customHeight="1" x14ac:dyDescent="0.15">
      <c r="A22" s="15" t="s">
        <v>102</v>
      </c>
      <c r="B22" s="139" t="s">
        <v>242</v>
      </c>
      <c r="C22" s="89" t="s">
        <v>243</v>
      </c>
      <c r="D22" s="63">
        <v>110000</v>
      </c>
      <c r="E22" s="63"/>
      <c r="F22" s="63"/>
      <c r="G22" s="63">
        <v>110000</v>
      </c>
      <c r="H22" s="63">
        <f t="shared" si="1"/>
        <v>110000</v>
      </c>
      <c r="I22" s="15"/>
    </row>
    <row r="23" spans="1:9" ht="23.1" customHeight="1" x14ac:dyDescent="0.15">
      <c r="A23" s="15" t="s">
        <v>102</v>
      </c>
      <c r="B23" s="139" t="s">
        <v>228</v>
      </c>
      <c r="C23" s="88" t="s">
        <v>227</v>
      </c>
      <c r="D23" s="81">
        <v>1200000</v>
      </c>
      <c r="E23" s="135"/>
      <c r="F23" s="135"/>
      <c r="G23" s="135">
        <v>1200000</v>
      </c>
      <c r="H23" s="63">
        <f t="shared" si="1"/>
        <v>1200000</v>
      </c>
      <c r="I23" s="134"/>
    </row>
    <row r="24" spans="1:9" ht="23.1" customHeight="1" x14ac:dyDescent="0.15">
      <c r="A24" s="15" t="s">
        <v>102</v>
      </c>
      <c r="B24" s="155" t="s">
        <v>244</v>
      </c>
      <c r="C24" s="89" t="s">
        <v>173</v>
      </c>
      <c r="D24" s="80">
        <v>4023000</v>
      </c>
      <c r="E24" s="136"/>
      <c r="F24" s="136"/>
      <c r="G24" s="136">
        <v>4023000</v>
      </c>
      <c r="H24" s="63">
        <f t="shared" si="1"/>
        <v>4023000</v>
      </c>
      <c r="I24" s="117"/>
    </row>
    <row r="25" spans="1:9" ht="23.1" customHeight="1" x14ac:dyDescent="0.15">
      <c r="A25" s="15" t="s">
        <v>102</v>
      </c>
      <c r="B25" s="171" t="s">
        <v>250</v>
      </c>
      <c r="C25" s="117" t="s">
        <v>179</v>
      </c>
      <c r="D25" s="136">
        <v>250000</v>
      </c>
      <c r="E25" s="136"/>
      <c r="F25" s="136"/>
      <c r="G25" s="136">
        <v>250000</v>
      </c>
      <c r="H25" s="63">
        <f t="shared" si="1"/>
        <v>250000</v>
      </c>
      <c r="I25" s="117"/>
    </row>
    <row r="26" spans="1:9" ht="23.1" customHeight="1" x14ac:dyDescent="0.15">
      <c r="A26" s="15" t="s">
        <v>102</v>
      </c>
      <c r="B26" s="171" t="s">
        <v>255</v>
      </c>
      <c r="C26" s="117" t="s">
        <v>183</v>
      </c>
      <c r="D26" s="136">
        <v>1810000</v>
      </c>
      <c r="E26" s="164"/>
      <c r="F26" s="164"/>
      <c r="G26" s="135">
        <v>1810000</v>
      </c>
      <c r="H26" s="63">
        <f t="shared" si="1"/>
        <v>1810000</v>
      </c>
      <c r="I26" s="165"/>
    </row>
    <row r="27" spans="1:9" ht="23.1" customHeight="1" x14ac:dyDescent="0.15">
      <c r="A27" s="15" t="s">
        <v>102</v>
      </c>
      <c r="B27" s="171" t="s">
        <v>254</v>
      </c>
      <c r="C27" s="117" t="s">
        <v>223</v>
      </c>
      <c r="D27" s="136">
        <v>1786000</v>
      </c>
      <c r="E27" s="164"/>
      <c r="F27" s="164"/>
      <c r="G27" s="135">
        <v>1786000</v>
      </c>
      <c r="H27" s="63">
        <f t="shared" si="1"/>
        <v>1786000</v>
      </c>
      <c r="I27" s="165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40" workbookViewId="0">
      <selection activeCell="F58" sqref="F58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21.77734375" style="8" customWidth="1"/>
    <col min="4" max="4" width="18" style="8" customWidth="1"/>
    <col min="5" max="5" width="35" style="8" customWidth="1"/>
  </cols>
  <sheetData>
    <row r="1" spans="1:5" ht="39" customHeight="1" x14ac:dyDescent="0.15">
      <c r="A1" s="181" t="s">
        <v>21</v>
      </c>
      <c r="B1" s="181"/>
      <c r="C1" s="181"/>
      <c r="D1" s="181"/>
      <c r="E1" s="181"/>
    </row>
    <row r="2" spans="1:5" ht="26.25" thickBot="1" x14ac:dyDescent="0.2">
      <c r="A2" s="55" t="s">
        <v>102</v>
      </c>
      <c r="B2" s="27"/>
      <c r="C2" s="1"/>
      <c r="D2" s="1"/>
      <c r="E2" s="72" t="s">
        <v>52</v>
      </c>
    </row>
    <row r="3" spans="1:5" ht="21" customHeight="1" thickTop="1" x14ac:dyDescent="0.15">
      <c r="A3" s="187" t="s">
        <v>53</v>
      </c>
      <c r="B3" s="28" t="s">
        <v>54</v>
      </c>
      <c r="C3" s="190" t="s">
        <v>161</v>
      </c>
      <c r="D3" s="191"/>
      <c r="E3" s="192"/>
    </row>
    <row r="4" spans="1:5" ht="21" customHeight="1" x14ac:dyDescent="0.15">
      <c r="A4" s="188"/>
      <c r="B4" s="29" t="s">
        <v>55</v>
      </c>
      <c r="C4" s="92">
        <v>1260000</v>
      </c>
      <c r="D4" s="40" t="s">
        <v>56</v>
      </c>
      <c r="E4" s="93">
        <v>1200000</v>
      </c>
    </row>
    <row r="5" spans="1:5" ht="21" customHeight="1" x14ac:dyDescent="0.15">
      <c r="A5" s="188"/>
      <c r="B5" s="29" t="s">
        <v>57</v>
      </c>
      <c r="C5" s="41">
        <f>E4/C4</f>
        <v>0.95238095238095233</v>
      </c>
      <c r="D5" s="40" t="s">
        <v>33</v>
      </c>
      <c r="E5" s="93">
        <v>1200000</v>
      </c>
    </row>
    <row r="6" spans="1:5" ht="21" customHeight="1" x14ac:dyDescent="0.15">
      <c r="A6" s="188"/>
      <c r="B6" s="29" t="s">
        <v>32</v>
      </c>
      <c r="C6" s="42" t="s">
        <v>162</v>
      </c>
      <c r="D6" s="40" t="s">
        <v>84</v>
      </c>
      <c r="E6" s="46" t="s">
        <v>163</v>
      </c>
    </row>
    <row r="7" spans="1:5" ht="21" customHeight="1" x14ac:dyDescent="0.15">
      <c r="A7" s="188"/>
      <c r="B7" s="29" t="s">
        <v>58</v>
      </c>
      <c r="C7" s="90" t="s">
        <v>126</v>
      </c>
      <c r="D7" s="40" t="s">
        <v>59</v>
      </c>
      <c r="E7" s="46" t="s">
        <v>164</v>
      </c>
    </row>
    <row r="8" spans="1:5" ht="21" customHeight="1" x14ac:dyDescent="0.15">
      <c r="A8" s="188"/>
      <c r="B8" s="29" t="s">
        <v>60</v>
      </c>
      <c r="C8" s="90" t="s">
        <v>127</v>
      </c>
      <c r="D8" s="40" t="s">
        <v>35</v>
      </c>
      <c r="E8" s="43" t="s">
        <v>192</v>
      </c>
    </row>
    <row r="9" spans="1:5" ht="21" customHeight="1" thickBot="1" x14ac:dyDescent="0.2">
      <c r="A9" s="189"/>
      <c r="B9" s="30" t="s">
        <v>61</v>
      </c>
      <c r="C9" s="91" t="s">
        <v>128</v>
      </c>
      <c r="D9" s="44" t="s">
        <v>62</v>
      </c>
      <c r="E9" s="45" t="s">
        <v>193</v>
      </c>
    </row>
    <row r="10" spans="1:5" ht="21" customHeight="1" thickTop="1" x14ac:dyDescent="0.15">
      <c r="A10" s="187" t="s">
        <v>53</v>
      </c>
      <c r="B10" s="28" t="s">
        <v>54</v>
      </c>
      <c r="C10" s="190" t="s">
        <v>165</v>
      </c>
      <c r="D10" s="191"/>
      <c r="E10" s="192"/>
    </row>
    <row r="11" spans="1:5" ht="21" customHeight="1" x14ac:dyDescent="0.15">
      <c r="A11" s="188"/>
      <c r="B11" s="29" t="s">
        <v>55</v>
      </c>
      <c r="C11" s="92">
        <v>950000</v>
      </c>
      <c r="D11" s="40" t="s">
        <v>56</v>
      </c>
      <c r="E11" s="93">
        <v>900000</v>
      </c>
    </row>
    <row r="12" spans="1:5" ht="21" customHeight="1" x14ac:dyDescent="0.15">
      <c r="A12" s="188"/>
      <c r="B12" s="29" t="s">
        <v>57</v>
      </c>
      <c r="C12" s="41">
        <f>E11/C11</f>
        <v>0.94736842105263153</v>
      </c>
      <c r="D12" s="40" t="s">
        <v>33</v>
      </c>
      <c r="E12" s="93">
        <v>900000</v>
      </c>
    </row>
    <row r="13" spans="1:5" ht="21" customHeight="1" x14ac:dyDescent="0.15">
      <c r="A13" s="188"/>
      <c r="B13" s="29" t="s">
        <v>32</v>
      </c>
      <c r="C13" s="42" t="s">
        <v>166</v>
      </c>
      <c r="D13" s="40" t="s">
        <v>84</v>
      </c>
      <c r="E13" s="46" t="s">
        <v>167</v>
      </c>
    </row>
    <row r="14" spans="1:5" ht="21" customHeight="1" x14ac:dyDescent="0.15">
      <c r="A14" s="188"/>
      <c r="B14" s="29" t="s">
        <v>58</v>
      </c>
      <c r="C14" s="90" t="s">
        <v>126</v>
      </c>
      <c r="D14" s="40" t="s">
        <v>59</v>
      </c>
      <c r="E14" s="46" t="s">
        <v>168</v>
      </c>
    </row>
    <row r="15" spans="1:5" ht="21" customHeight="1" x14ac:dyDescent="0.15">
      <c r="A15" s="188"/>
      <c r="B15" s="29" t="s">
        <v>60</v>
      </c>
      <c r="C15" s="90" t="s">
        <v>127</v>
      </c>
      <c r="D15" s="40" t="s">
        <v>35</v>
      </c>
      <c r="E15" s="43" t="s">
        <v>218</v>
      </c>
    </row>
    <row r="16" spans="1:5" ht="21" customHeight="1" thickBot="1" x14ac:dyDescent="0.2">
      <c r="A16" s="189"/>
      <c r="B16" s="30" t="s">
        <v>61</v>
      </c>
      <c r="C16" s="91" t="s">
        <v>128</v>
      </c>
      <c r="D16" s="44" t="s">
        <v>62</v>
      </c>
      <c r="E16" s="45" t="s">
        <v>219</v>
      </c>
    </row>
    <row r="17" spans="1:5" ht="21" customHeight="1" thickTop="1" x14ac:dyDescent="0.15">
      <c r="A17" s="187" t="s">
        <v>53</v>
      </c>
      <c r="B17" s="28" t="s">
        <v>54</v>
      </c>
      <c r="C17" s="190" t="s">
        <v>169</v>
      </c>
      <c r="D17" s="191"/>
      <c r="E17" s="192"/>
    </row>
    <row r="18" spans="1:5" ht="21" customHeight="1" x14ac:dyDescent="0.15">
      <c r="A18" s="188"/>
      <c r="B18" s="29" t="s">
        <v>55</v>
      </c>
      <c r="C18" s="92">
        <v>4191000</v>
      </c>
      <c r="D18" s="40" t="s">
        <v>56</v>
      </c>
      <c r="E18" s="93">
        <v>4023000</v>
      </c>
    </row>
    <row r="19" spans="1:5" ht="21" customHeight="1" x14ac:dyDescent="0.15">
      <c r="A19" s="188"/>
      <c r="B19" s="29" t="s">
        <v>57</v>
      </c>
      <c r="C19" s="41">
        <f>E18/C18</f>
        <v>0.95991410164638513</v>
      </c>
      <c r="D19" s="40" t="s">
        <v>33</v>
      </c>
      <c r="E19" s="93">
        <v>4023000</v>
      </c>
    </row>
    <row r="20" spans="1:5" ht="21" customHeight="1" x14ac:dyDescent="0.15">
      <c r="A20" s="188"/>
      <c r="B20" s="29" t="s">
        <v>32</v>
      </c>
      <c r="C20" s="42" t="s">
        <v>199</v>
      </c>
      <c r="D20" s="40" t="s">
        <v>84</v>
      </c>
      <c r="E20" s="46" t="s">
        <v>196</v>
      </c>
    </row>
    <row r="21" spans="1:5" ht="21" customHeight="1" x14ac:dyDescent="0.15">
      <c r="A21" s="188"/>
      <c r="B21" s="29" t="s">
        <v>58</v>
      </c>
      <c r="C21" s="90" t="s">
        <v>126</v>
      </c>
      <c r="D21" s="40" t="s">
        <v>59</v>
      </c>
      <c r="E21" s="46" t="s">
        <v>172</v>
      </c>
    </row>
    <row r="22" spans="1:5" ht="21" customHeight="1" x14ac:dyDescent="0.15">
      <c r="A22" s="188"/>
      <c r="B22" s="29" t="s">
        <v>60</v>
      </c>
      <c r="C22" s="90" t="s">
        <v>127</v>
      </c>
      <c r="D22" s="40" t="s">
        <v>35</v>
      </c>
      <c r="E22" s="43" t="s">
        <v>197</v>
      </c>
    </row>
    <row r="23" spans="1:5" ht="21" customHeight="1" thickBot="1" x14ac:dyDescent="0.2">
      <c r="A23" s="189"/>
      <c r="B23" s="30" t="s">
        <v>61</v>
      </c>
      <c r="C23" s="91" t="s">
        <v>128</v>
      </c>
      <c r="D23" s="44" t="s">
        <v>62</v>
      </c>
      <c r="E23" s="45" t="s">
        <v>198</v>
      </c>
    </row>
    <row r="24" spans="1:5" s="100" customFormat="1" ht="21" customHeight="1" thickTop="1" x14ac:dyDescent="0.15">
      <c r="A24" s="187" t="s">
        <v>53</v>
      </c>
      <c r="B24" s="28" t="s">
        <v>54</v>
      </c>
      <c r="C24" s="190" t="s">
        <v>248</v>
      </c>
      <c r="D24" s="191"/>
      <c r="E24" s="192"/>
    </row>
    <row r="25" spans="1:5" s="100" customFormat="1" ht="21" customHeight="1" x14ac:dyDescent="0.15">
      <c r="A25" s="188"/>
      <c r="B25" s="29" t="s">
        <v>55</v>
      </c>
      <c r="C25" s="92">
        <v>480000</v>
      </c>
      <c r="D25" s="40" t="s">
        <v>56</v>
      </c>
      <c r="E25" s="93">
        <v>450000</v>
      </c>
    </row>
    <row r="26" spans="1:5" s="100" customFormat="1" ht="21" customHeight="1" x14ac:dyDescent="0.15">
      <c r="A26" s="188"/>
      <c r="B26" s="29" t="s">
        <v>57</v>
      </c>
      <c r="C26" s="41">
        <f>E25/C25</f>
        <v>0.9375</v>
      </c>
      <c r="D26" s="40" t="s">
        <v>33</v>
      </c>
      <c r="E26" s="93">
        <v>450000</v>
      </c>
    </row>
    <row r="27" spans="1:5" s="100" customFormat="1" ht="21" customHeight="1" x14ac:dyDescent="0.15">
      <c r="A27" s="188"/>
      <c r="B27" s="29" t="s">
        <v>32</v>
      </c>
      <c r="C27" s="42" t="s">
        <v>175</v>
      </c>
      <c r="D27" s="40" t="s">
        <v>84</v>
      </c>
      <c r="E27" s="46" t="s">
        <v>168</v>
      </c>
    </row>
    <row r="28" spans="1:5" s="100" customFormat="1" ht="21" customHeight="1" x14ac:dyDescent="0.15">
      <c r="A28" s="188"/>
      <c r="B28" s="29" t="s">
        <v>58</v>
      </c>
      <c r="C28" s="90" t="s">
        <v>126</v>
      </c>
      <c r="D28" s="40" t="s">
        <v>59</v>
      </c>
      <c r="E28" s="46" t="s">
        <v>176</v>
      </c>
    </row>
    <row r="29" spans="1:5" s="100" customFormat="1" ht="21" customHeight="1" x14ac:dyDescent="0.15">
      <c r="A29" s="188"/>
      <c r="B29" s="29" t="s">
        <v>60</v>
      </c>
      <c r="C29" s="90" t="s">
        <v>127</v>
      </c>
      <c r="D29" s="40" t="s">
        <v>35</v>
      </c>
      <c r="E29" s="43" t="s">
        <v>201</v>
      </c>
    </row>
    <row r="30" spans="1:5" s="100" customFormat="1" ht="21" customHeight="1" thickBot="1" x14ac:dyDescent="0.2">
      <c r="A30" s="189"/>
      <c r="B30" s="30" t="s">
        <v>61</v>
      </c>
      <c r="C30" s="91" t="s">
        <v>128</v>
      </c>
      <c r="D30" s="44" t="s">
        <v>62</v>
      </c>
      <c r="E30" s="45" t="s">
        <v>202</v>
      </c>
    </row>
    <row r="31" spans="1:5" s="100" customFormat="1" ht="21" customHeight="1" thickTop="1" x14ac:dyDescent="0.15">
      <c r="A31" s="187" t="s">
        <v>53</v>
      </c>
      <c r="B31" s="28" t="s">
        <v>54</v>
      </c>
      <c r="C31" s="190" t="s">
        <v>251</v>
      </c>
      <c r="D31" s="191"/>
      <c r="E31" s="192"/>
    </row>
    <row r="32" spans="1:5" s="100" customFormat="1" ht="21" customHeight="1" x14ac:dyDescent="0.15">
      <c r="A32" s="188"/>
      <c r="B32" s="29" t="s">
        <v>55</v>
      </c>
      <c r="C32" s="92">
        <v>270000</v>
      </c>
      <c r="D32" s="40" t="s">
        <v>56</v>
      </c>
      <c r="E32" s="93">
        <v>250000</v>
      </c>
    </row>
    <row r="33" spans="1:5" s="100" customFormat="1" ht="21" customHeight="1" x14ac:dyDescent="0.15">
      <c r="A33" s="188"/>
      <c r="B33" s="29" t="s">
        <v>57</v>
      </c>
      <c r="C33" s="41">
        <f>E32/C32</f>
        <v>0.92592592592592593</v>
      </c>
      <c r="D33" s="40" t="s">
        <v>33</v>
      </c>
      <c r="E33" s="93">
        <v>250000</v>
      </c>
    </row>
    <row r="34" spans="1:5" s="100" customFormat="1" ht="21" customHeight="1" x14ac:dyDescent="0.15">
      <c r="A34" s="188"/>
      <c r="B34" s="29" t="s">
        <v>32</v>
      </c>
      <c r="C34" s="42" t="s">
        <v>205</v>
      </c>
      <c r="D34" s="40" t="s">
        <v>84</v>
      </c>
      <c r="E34" s="46" t="s">
        <v>168</v>
      </c>
    </row>
    <row r="35" spans="1:5" s="100" customFormat="1" ht="21" customHeight="1" x14ac:dyDescent="0.15">
      <c r="A35" s="188"/>
      <c r="B35" s="29" t="s">
        <v>58</v>
      </c>
      <c r="C35" s="90" t="s">
        <v>126</v>
      </c>
      <c r="D35" s="40" t="s">
        <v>59</v>
      </c>
      <c r="E35" s="46" t="s">
        <v>168</v>
      </c>
    </row>
    <row r="36" spans="1:5" s="100" customFormat="1" ht="21" customHeight="1" x14ac:dyDescent="0.15">
      <c r="A36" s="188"/>
      <c r="B36" s="29" t="s">
        <v>60</v>
      </c>
      <c r="C36" s="90" t="s">
        <v>127</v>
      </c>
      <c r="D36" s="40" t="s">
        <v>35</v>
      </c>
      <c r="E36" s="43" t="s">
        <v>110</v>
      </c>
    </row>
    <row r="37" spans="1:5" s="100" customFormat="1" ht="21" customHeight="1" thickBot="1" x14ac:dyDescent="0.2">
      <c r="A37" s="189"/>
      <c r="B37" s="30" t="s">
        <v>61</v>
      </c>
      <c r="C37" s="91" t="s">
        <v>128</v>
      </c>
      <c r="D37" s="44" t="s">
        <v>62</v>
      </c>
      <c r="E37" s="45" t="s">
        <v>207</v>
      </c>
    </row>
    <row r="38" spans="1:5" s="100" customFormat="1" ht="21" customHeight="1" thickTop="1" x14ac:dyDescent="0.15">
      <c r="A38" s="187" t="s">
        <v>53</v>
      </c>
      <c r="B38" s="28" t="s">
        <v>54</v>
      </c>
      <c r="C38" s="190" t="s">
        <v>208</v>
      </c>
      <c r="D38" s="191"/>
      <c r="E38" s="192"/>
    </row>
    <row r="39" spans="1:5" s="100" customFormat="1" ht="21" customHeight="1" x14ac:dyDescent="0.15">
      <c r="A39" s="188"/>
      <c r="B39" s="29" t="s">
        <v>55</v>
      </c>
      <c r="C39" s="92">
        <v>1870000</v>
      </c>
      <c r="D39" s="40" t="s">
        <v>56</v>
      </c>
      <c r="E39" s="93">
        <v>1810000</v>
      </c>
    </row>
    <row r="40" spans="1:5" s="100" customFormat="1" ht="21" customHeight="1" x14ac:dyDescent="0.15">
      <c r="A40" s="188"/>
      <c r="B40" s="29" t="s">
        <v>57</v>
      </c>
      <c r="C40" s="41">
        <f>E39/C39</f>
        <v>0.96791443850267378</v>
      </c>
      <c r="D40" s="40" t="s">
        <v>33</v>
      </c>
      <c r="E40" s="93">
        <v>1810000</v>
      </c>
    </row>
    <row r="41" spans="1:5" s="100" customFormat="1" ht="21" customHeight="1" x14ac:dyDescent="0.15">
      <c r="A41" s="188"/>
      <c r="B41" s="29" t="s">
        <v>32</v>
      </c>
      <c r="C41" s="42" t="s">
        <v>164</v>
      </c>
      <c r="D41" s="40" t="s">
        <v>84</v>
      </c>
      <c r="E41" s="46" t="s">
        <v>181</v>
      </c>
    </row>
    <row r="42" spans="1:5" s="100" customFormat="1" ht="21" customHeight="1" x14ac:dyDescent="0.15">
      <c r="A42" s="188"/>
      <c r="B42" s="29" t="s">
        <v>58</v>
      </c>
      <c r="C42" s="90" t="s">
        <v>126</v>
      </c>
      <c r="D42" s="40" t="s">
        <v>59</v>
      </c>
      <c r="E42" s="46" t="s">
        <v>182</v>
      </c>
    </row>
    <row r="43" spans="1:5" s="100" customFormat="1" ht="21" customHeight="1" x14ac:dyDescent="0.15">
      <c r="A43" s="188"/>
      <c r="B43" s="29" t="s">
        <v>60</v>
      </c>
      <c r="C43" s="90" t="s">
        <v>127</v>
      </c>
      <c r="D43" s="40" t="s">
        <v>35</v>
      </c>
      <c r="E43" s="43" t="s">
        <v>253</v>
      </c>
    </row>
    <row r="44" spans="1:5" s="100" customFormat="1" ht="21" customHeight="1" thickBot="1" x14ac:dyDescent="0.2">
      <c r="A44" s="189"/>
      <c r="B44" s="30" t="s">
        <v>61</v>
      </c>
      <c r="C44" s="91" t="s">
        <v>128</v>
      </c>
      <c r="D44" s="44" t="s">
        <v>62</v>
      </c>
      <c r="E44" s="45" t="s">
        <v>184</v>
      </c>
    </row>
    <row r="45" spans="1:5" s="100" customFormat="1" ht="21" customHeight="1" thickTop="1" x14ac:dyDescent="0.15">
      <c r="A45" s="187" t="s">
        <v>53</v>
      </c>
      <c r="B45" s="28" t="s">
        <v>54</v>
      </c>
      <c r="C45" s="190" t="s">
        <v>185</v>
      </c>
      <c r="D45" s="191"/>
      <c r="E45" s="192"/>
    </row>
    <row r="46" spans="1:5" s="100" customFormat="1" ht="21" customHeight="1" x14ac:dyDescent="0.15">
      <c r="A46" s="188"/>
      <c r="B46" s="29" t="s">
        <v>55</v>
      </c>
      <c r="C46" s="92">
        <v>1880000</v>
      </c>
      <c r="D46" s="40" t="s">
        <v>56</v>
      </c>
      <c r="E46" s="93">
        <v>1786000</v>
      </c>
    </row>
    <row r="47" spans="1:5" s="100" customFormat="1" ht="21" customHeight="1" x14ac:dyDescent="0.15">
      <c r="A47" s="188"/>
      <c r="B47" s="29" t="s">
        <v>57</v>
      </c>
      <c r="C47" s="41">
        <f>E46/C46</f>
        <v>0.95</v>
      </c>
      <c r="D47" s="40" t="s">
        <v>33</v>
      </c>
      <c r="E47" s="93">
        <v>1786000</v>
      </c>
    </row>
    <row r="48" spans="1:5" s="100" customFormat="1" ht="21" customHeight="1" x14ac:dyDescent="0.15">
      <c r="A48" s="188"/>
      <c r="B48" s="29" t="s">
        <v>32</v>
      </c>
      <c r="C48" s="42" t="s">
        <v>209</v>
      </c>
      <c r="D48" s="40" t="s">
        <v>84</v>
      </c>
      <c r="E48" s="46" t="s">
        <v>211</v>
      </c>
    </row>
    <row r="49" spans="1:5" s="100" customFormat="1" ht="21" customHeight="1" x14ac:dyDescent="0.15">
      <c r="A49" s="188"/>
      <c r="B49" s="29" t="s">
        <v>58</v>
      </c>
      <c r="C49" s="90" t="s">
        <v>126</v>
      </c>
      <c r="D49" s="40" t="s">
        <v>59</v>
      </c>
      <c r="E49" s="46" t="s">
        <v>186</v>
      </c>
    </row>
    <row r="50" spans="1:5" s="100" customFormat="1" ht="21" customHeight="1" x14ac:dyDescent="0.15">
      <c r="A50" s="188"/>
      <c r="B50" s="29" t="s">
        <v>60</v>
      </c>
      <c r="C50" s="90" t="s">
        <v>127</v>
      </c>
      <c r="D50" s="40" t="s">
        <v>35</v>
      </c>
      <c r="E50" s="43" t="s">
        <v>187</v>
      </c>
    </row>
    <row r="51" spans="1:5" s="100" customFormat="1" ht="21" customHeight="1" thickBot="1" x14ac:dyDescent="0.2">
      <c r="A51" s="189"/>
      <c r="B51" s="30" t="s">
        <v>61</v>
      </c>
      <c r="C51" s="91" t="s">
        <v>128</v>
      </c>
      <c r="D51" s="44" t="s">
        <v>62</v>
      </c>
      <c r="E51" s="45" t="s">
        <v>188</v>
      </c>
    </row>
    <row r="52" spans="1:5" s="100" customFormat="1" ht="21" customHeight="1" thickTop="1" x14ac:dyDescent="0.15">
      <c r="A52" s="187" t="s">
        <v>53</v>
      </c>
      <c r="B52" s="28" t="s">
        <v>54</v>
      </c>
      <c r="C52" s="190" t="s">
        <v>278</v>
      </c>
      <c r="D52" s="191"/>
      <c r="E52" s="192"/>
    </row>
    <row r="53" spans="1:5" s="100" customFormat="1" ht="21" customHeight="1" x14ac:dyDescent="0.15">
      <c r="A53" s="188"/>
      <c r="B53" s="29" t="s">
        <v>55</v>
      </c>
      <c r="C53" s="92">
        <v>2920800</v>
      </c>
      <c r="D53" s="40" t="s">
        <v>56</v>
      </c>
      <c r="E53" s="93">
        <v>2781130</v>
      </c>
    </row>
    <row r="54" spans="1:5" s="100" customFormat="1" ht="21" customHeight="1" x14ac:dyDescent="0.15">
      <c r="A54" s="188"/>
      <c r="B54" s="29" t="s">
        <v>57</v>
      </c>
      <c r="C54" s="41">
        <f>E53/C53</f>
        <v>0.95218090933990684</v>
      </c>
      <c r="D54" s="40" t="s">
        <v>33</v>
      </c>
      <c r="E54" s="93">
        <v>2781130</v>
      </c>
    </row>
    <row r="55" spans="1:5" s="100" customFormat="1" ht="21" customHeight="1" x14ac:dyDescent="0.15">
      <c r="A55" s="188"/>
      <c r="B55" s="29" t="s">
        <v>32</v>
      </c>
      <c r="C55" s="42" t="s">
        <v>279</v>
      </c>
      <c r="D55" s="40" t="s">
        <v>84</v>
      </c>
      <c r="E55" s="46" t="s">
        <v>275</v>
      </c>
    </row>
    <row r="56" spans="1:5" s="100" customFormat="1" ht="21" customHeight="1" x14ac:dyDescent="0.15">
      <c r="A56" s="188"/>
      <c r="B56" s="29" t="s">
        <v>58</v>
      </c>
      <c r="C56" s="90" t="s">
        <v>126</v>
      </c>
      <c r="D56" s="40" t="s">
        <v>59</v>
      </c>
      <c r="E56" s="46" t="s">
        <v>276</v>
      </c>
    </row>
    <row r="57" spans="1:5" s="100" customFormat="1" ht="21" customHeight="1" x14ac:dyDescent="0.15">
      <c r="A57" s="188"/>
      <c r="B57" s="29" t="s">
        <v>60</v>
      </c>
      <c r="C57" s="90" t="s">
        <v>127</v>
      </c>
      <c r="D57" s="40" t="s">
        <v>35</v>
      </c>
      <c r="E57" s="43" t="s">
        <v>280</v>
      </c>
    </row>
    <row r="58" spans="1:5" s="100" customFormat="1" ht="21" customHeight="1" thickBot="1" x14ac:dyDescent="0.2">
      <c r="A58" s="189"/>
      <c r="B58" s="30" t="s">
        <v>61</v>
      </c>
      <c r="C58" s="91" t="s">
        <v>128</v>
      </c>
      <c r="D58" s="44" t="s">
        <v>62</v>
      </c>
      <c r="E58" s="45" t="s">
        <v>282</v>
      </c>
    </row>
    <row r="59" spans="1:5" s="100" customFormat="1" ht="21" customHeight="1" thickTop="1" x14ac:dyDescent="0.15">
      <c r="A59" s="187" t="s">
        <v>284</v>
      </c>
      <c r="B59" s="28" t="s">
        <v>54</v>
      </c>
      <c r="C59" s="190" t="s">
        <v>286</v>
      </c>
      <c r="D59" s="191"/>
      <c r="E59" s="192"/>
    </row>
    <row r="60" spans="1:5" s="100" customFormat="1" ht="21" customHeight="1" x14ac:dyDescent="0.15">
      <c r="A60" s="188"/>
      <c r="B60" s="29" t="s">
        <v>55</v>
      </c>
      <c r="C60" s="92">
        <v>1092610</v>
      </c>
      <c r="D60" s="40" t="s">
        <v>56</v>
      </c>
      <c r="E60" s="93">
        <v>1032000</v>
      </c>
    </row>
    <row r="61" spans="1:5" s="100" customFormat="1" ht="21" customHeight="1" x14ac:dyDescent="0.15">
      <c r="A61" s="188"/>
      <c r="B61" s="29" t="s">
        <v>57</v>
      </c>
      <c r="C61" s="41">
        <f>E60/C60</f>
        <v>0.94452732447991505</v>
      </c>
      <c r="D61" s="40" t="s">
        <v>33</v>
      </c>
      <c r="E61" s="93">
        <v>1032000</v>
      </c>
    </row>
    <row r="62" spans="1:5" s="100" customFormat="1" ht="21" customHeight="1" x14ac:dyDescent="0.15">
      <c r="A62" s="188"/>
      <c r="B62" s="29" t="s">
        <v>32</v>
      </c>
      <c r="C62" s="42" t="s">
        <v>288</v>
      </c>
      <c r="D62" s="40" t="s">
        <v>289</v>
      </c>
      <c r="E62" s="46" t="s">
        <v>290</v>
      </c>
    </row>
    <row r="63" spans="1:5" s="100" customFormat="1" ht="21" customHeight="1" x14ac:dyDescent="0.15">
      <c r="A63" s="188"/>
      <c r="B63" s="29" t="s">
        <v>58</v>
      </c>
      <c r="C63" s="90" t="s">
        <v>126</v>
      </c>
      <c r="D63" s="40" t="s">
        <v>59</v>
      </c>
      <c r="E63" s="46" t="s">
        <v>291</v>
      </c>
    </row>
    <row r="64" spans="1:5" s="100" customFormat="1" ht="21" customHeight="1" x14ac:dyDescent="0.15">
      <c r="A64" s="188"/>
      <c r="B64" s="29" t="s">
        <v>60</v>
      </c>
      <c r="C64" s="90" t="s">
        <v>127</v>
      </c>
      <c r="D64" s="40" t="s">
        <v>35</v>
      </c>
      <c r="E64" s="43" t="s">
        <v>292</v>
      </c>
    </row>
    <row r="65" spans="1:5" s="100" customFormat="1" ht="21" customHeight="1" thickBot="1" x14ac:dyDescent="0.2">
      <c r="A65" s="189"/>
      <c r="B65" s="30" t="s">
        <v>61</v>
      </c>
      <c r="C65" s="91" t="s">
        <v>293</v>
      </c>
      <c r="D65" s="44" t="s">
        <v>62</v>
      </c>
      <c r="E65" s="45" t="s">
        <v>294</v>
      </c>
    </row>
    <row r="66" spans="1:5" ht="14.25" thickTop="1" x14ac:dyDescent="0.15"/>
  </sheetData>
  <mergeCells count="19">
    <mergeCell ref="C31:E31"/>
    <mergeCell ref="A59:A65"/>
    <mergeCell ref="C59:E59"/>
    <mergeCell ref="A52:A58"/>
    <mergeCell ref="C52:E52"/>
    <mergeCell ref="A45:A51"/>
    <mergeCell ref="C45:E45"/>
    <mergeCell ref="A1:E1"/>
    <mergeCell ref="A3:A9"/>
    <mergeCell ref="C3:E3"/>
    <mergeCell ref="A17:A23"/>
    <mergeCell ref="C17:E17"/>
    <mergeCell ref="A10:A16"/>
    <mergeCell ref="C10:E10"/>
    <mergeCell ref="A38:A44"/>
    <mergeCell ref="C38:E38"/>
    <mergeCell ref="A24:A30"/>
    <mergeCell ref="C24:E24"/>
    <mergeCell ref="A31:A3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topLeftCell="A64" workbookViewId="0">
      <selection activeCell="F68" sqref="F68"/>
    </sheetView>
  </sheetViews>
  <sheetFormatPr defaultRowHeight="13.5" x14ac:dyDescent="0.15"/>
  <cols>
    <col min="1" max="1" width="17.109375" style="8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8" customWidth="1"/>
  </cols>
  <sheetData>
    <row r="1" spans="1:6" ht="49.5" customHeight="1" x14ac:dyDescent="0.15">
      <c r="A1" s="181" t="s">
        <v>22</v>
      </c>
      <c r="B1" s="181"/>
      <c r="C1" s="181"/>
      <c r="D1" s="181"/>
      <c r="E1" s="181"/>
      <c r="F1" s="181"/>
    </row>
    <row r="2" spans="1:6" ht="26.25" thickBot="1" x14ac:dyDescent="0.2">
      <c r="A2" s="55" t="s">
        <v>102</v>
      </c>
      <c r="B2" s="16"/>
      <c r="C2" s="17"/>
      <c r="D2" s="17"/>
      <c r="E2" s="1"/>
      <c r="F2" s="24" t="s">
        <v>51</v>
      </c>
    </row>
    <row r="3" spans="1:6" ht="25.5" customHeight="1" thickTop="1" x14ac:dyDescent="0.15">
      <c r="A3" s="22" t="s">
        <v>31</v>
      </c>
      <c r="B3" s="220" t="s">
        <v>189</v>
      </c>
      <c r="C3" s="220"/>
      <c r="D3" s="220"/>
      <c r="E3" s="220"/>
      <c r="F3" s="221"/>
    </row>
    <row r="4" spans="1:6" ht="25.5" customHeight="1" x14ac:dyDescent="0.15">
      <c r="A4" s="213" t="s">
        <v>39</v>
      </c>
      <c r="B4" s="215" t="s">
        <v>32</v>
      </c>
      <c r="C4" s="215" t="s">
        <v>94</v>
      </c>
      <c r="D4" s="126" t="s">
        <v>40</v>
      </c>
      <c r="E4" s="126" t="s">
        <v>33</v>
      </c>
      <c r="F4" s="127" t="s">
        <v>136</v>
      </c>
    </row>
    <row r="5" spans="1:6" ht="25.5" customHeight="1" x14ac:dyDescent="0.15">
      <c r="A5" s="213"/>
      <c r="B5" s="215"/>
      <c r="C5" s="215"/>
      <c r="D5" s="126" t="s">
        <v>41</v>
      </c>
      <c r="E5" s="126" t="s">
        <v>34</v>
      </c>
      <c r="F5" s="127" t="s">
        <v>42</v>
      </c>
    </row>
    <row r="6" spans="1:6" ht="39" customHeight="1" x14ac:dyDescent="0.15">
      <c r="A6" s="213"/>
      <c r="B6" s="42" t="s">
        <v>162</v>
      </c>
      <c r="C6" s="128" t="s">
        <v>190</v>
      </c>
      <c r="D6" s="92">
        <v>1260000</v>
      </c>
      <c r="E6" s="92">
        <v>1200000</v>
      </c>
      <c r="F6" s="97">
        <f>E6/D6</f>
        <v>0.95238095238095233</v>
      </c>
    </row>
    <row r="7" spans="1:6" ht="25.5" customHeight="1" x14ac:dyDescent="0.15">
      <c r="A7" s="213" t="s">
        <v>35</v>
      </c>
      <c r="B7" s="124" t="s">
        <v>36</v>
      </c>
      <c r="C7" s="95" t="s">
        <v>45</v>
      </c>
      <c r="D7" s="215" t="s">
        <v>37</v>
      </c>
      <c r="E7" s="215"/>
      <c r="F7" s="216"/>
    </row>
    <row r="8" spans="1:6" ht="25.5" customHeight="1" x14ac:dyDescent="0.15">
      <c r="A8" s="214"/>
      <c r="B8" s="130" t="s">
        <v>191</v>
      </c>
      <c r="C8" s="129" t="s">
        <v>222</v>
      </c>
      <c r="D8" s="210" t="s">
        <v>194</v>
      </c>
      <c r="E8" s="211"/>
      <c r="F8" s="212"/>
    </row>
    <row r="9" spans="1:6" ht="25.5" customHeight="1" x14ac:dyDescent="0.15">
      <c r="A9" s="94" t="s">
        <v>44</v>
      </c>
      <c r="B9" s="217" t="s">
        <v>66</v>
      </c>
      <c r="C9" s="218"/>
      <c r="D9" s="218"/>
      <c r="E9" s="218"/>
      <c r="F9" s="219"/>
    </row>
    <row r="10" spans="1:6" ht="25.5" customHeight="1" x14ac:dyDescent="0.15">
      <c r="A10" s="94" t="s">
        <v>43</v>
      </c>
      <c r="B10" s="218" t="s">
        <v>118</v>
      </c>
      <c r="C10" s="218"/>
      <c r="D10" s="218"/>
      <c r="E10" s="218"/>
      <c r="F10" s="219"/>
    </row>
    <row r="11" spans="1:6" ht="25.5" customHeight="1" thickBot="1" x14ac:dyDescent="0.2">
      <c r="A11" s="23" t="s">
        <v>38</v>
      </c>
      <c r="B11" s="222"/>
      <c r="C11" s="222"/>
      <c r="D11" s="222"/>
      <c r="E11" s="222"/>
      <c r="F11" s="223"/>
    </row>
    <row r="12" spans="1:6" ht="25.5" customHeight="1" thickTop="1" x14ac:dyDescent="0.15">
      <c r="A12" s="22" t="s">
        <v>31</v>
      </c>
      <c r="B12" s="199" t="s">
        <v>165</v>
      </c>
      <c r="C12" s="200"/>
      <c r="D12" s="200"/>
      <c r="E12" s="200"/>
      <c r="F12" s="201"/>
    </row>
    <row r="13" spans="1:6" ht="25.5" customHeight="1" x14ac:dyDescent="0.15">
      <c r="A13" s="213" t="s">
        <v>39</v>
      </c>
      <c r="B13" s="205" t="s">
        <v>32</v>
      </c>
      <c r="C13" s="205" t="s">
        <v>94</v>
      </c>
      <c r="D13" s="120" t="s">
        <v>40</v>
      </c>
      <c r="E13" s="120" t="s">
        <v>33</v>
      </c>
      <c r="F13" s="121" t="s">
        <v>136</v>
      </c>
    </row>
    <row r="14" spans="1:6" ht="25.5" customHeight="1" x14ac:dyDescent="0.15">
      <c r="A14" s="213"/>
      <c r="B14" s="206"/>
      <c r="C14" s="224"/>
      <c r="D14" s="120" t="s">
        <v>41</v>
      </c>
      <c r="E14" s="120" t="s">
        <v>34</v>
      </c>
      <c r="F14" s="121" t="s">
        <v>42</v>
      </c>
    </row>
    <row r="15" spans="1:6" ht="39" customHeight="1" x14ac:dyDescent="0.15">
      <c r="A15" s="213"/>
      <c r="B15" s="131" t="s">
        <v>232</v>
      </c>
      <c r="C15" s="132" t="s">
        <v>195</v>
      </c>
      <c r="D15" s="98">
        <v>950000</v>
      </c>
      <c r="E15" s="96">
        <v>900000</v>
      </c>
      <c r="F15" s="97">
        <f>E15/D15</f>
        <v>0.94736842105263153</v>
      </c>
    </row>
    <row r="16" spans="1:6" ht="25.5" customHeight="1" x14ac:dyDescent="0.15">
      <c r="A16" s="213" t="s">
        <v>35</v>
      </c>
      <c r="B16" s="120" t="s">
        <v>36</v>
      </c>
      <c r="C16" s="125" t="s">
        <v>45</v>
      </c>
      <c r="D16" s="207" t="s">
        <v>37</v>
      </c>
      <c r="E16" s="208"/>
      <c r="F16" s="209"/>
    </row>
    <row r="17" spans="1:6" ht="25.5" customHeight="1" x14ac:dyDescent="0.15">
      <c r="A17" s="213"/>
      <c r="B17" s="19" t="s">
        <v>233</v>
      </c>
      <c r="C17" s="19" t="s">
        <v>220</v>
      </c>
      <c r="D17" s="210" t="s">
        <v>221</v>
      </c>
      <c r="E17" s="211"/>
      <c r="F17" s="212"/>
    </row>
    <row r="18" spans="1:6" ht="25.5" customHeight="1" x14ac:dyDescent="0.15">
      <c r="A18" s="94" t="s">
        <v>44</v>
      </c>
      <c r="B18" s="193" t="s">
        <v>143</v>
      </c>
      <c r="C18" s="194"/>
      <c r="D18" s="194"/>
      <c r="E18" s="194"/>
      <c r="F18" s="195"/>
    </row>
    <row r="19" spans="1:6" ht="25.5" customHeight="1" x14ac:dyDescent="0.15">
      <c r="A19" s="94" t="s">
        <v>43</v>
      </c>
      <c r="B19" s="193" t="s">
        <v>118</v>
      </c>
      <c r="C19" s="194"/>
      <c r="D19" s="194"/>
      <c r="E19" s="194"/>
      <c r="F19" s="195"/>
    </row>
    <row r="20" spans="1:6" ht="25.5" customHeight="1" thickBot="1" x14ac:dyDescent="0.2">
      <c r="A20" s="23" t="s">
        <v>38</v>
      </c>
      <c r="B20" s="196"/>
      <c r="C20" s="197"/>
      <c r="D20" s="197"/>
      <c r="E20" s="197"/>
      <c r="F20" s="198"/>
    </row>
    <row r="21" spans="1:6" s="100" customFormat="1" ht="25.5" customHeight="1" thickTop="1" x14ac:dyDescent="0.15">
      <c r="A21" s="22" t="s">
        <v>31</v>
      </c>
      <c r="B21" s="199" t="s">
        <v>245</v>
      </c>
      <c r="C21" s="200"/>
      <c r="D21" s="200"/>
      <c r="E21" s="200"/>
      <c r="F21" s="201"/>
    </row>
    <row r="22" spans="1:6" s="100" customFormat="1" ht="25.5" customHeight="1" x14ac:dyDescent="0.15">
      <c r="A22" s="202" t="s">
        <v>39</v>
      </c>
      <c r="B22" s="205" t="s">
        <v>32</v>
      </c>
      <c r="C22" s="205" t="s">
        <v>94</v>
      </c>
      <c r="D22" s="120" t="s">
        <v>40</v>
      </c>
      <c r="E22" s="120" t="s">
        <v>33</v>
      </c>
      <c r="F22" s="121" t="s">
        <v>136</v>
      </c>
    </row>
    <row r="23" spans="1:6" s="100" customFormat="1" ht="25.5" customHeight="1" x14ac:dyDescent="0.15">
      <c r="A23" s="203"/>
      <c r="B23" s="206"/>
      <c r="C23" s="206"/>
      <c r="D23" s="120" t="s">
        <v>41</v>
      </c>
      <c r="E23" s="120" t="s">
        <v>34</v>
      </c>
      <c r="F23" s="121" t="s">
        <v>42</v>
      </c>
    </row>
    <row r="24" spans="1:6" s="100" customFormat="1" ht="39" customHeight="1" x14ac:dyDescent="0.15">
      <c r="A24" s="204"/>
      <c r="B24" s="42" t="s">
        <v>170</v>
      </c>
      <c r="C24" s="99" t="s">
        <v>171</v>
      </c>
      <c r="D24" s="92">
        <v>4191000</v>
      </c>
      <c r="E24" s="96">
        <v>4023000</v>
      </c>
      <c r="F24" s="97">
        <f>E24/D24</f>
        <v>0.95991410164638513</v>
      </c>
    </row>
    <row r="25" spans="1:6" s="100" customFormat="1" ht="25.5" customHeight="1" x14ac:dyDescent="0.15">
      <c r="A25" s="202" t="s">
        <v>35</v>
      </c>
      <c r="B25" s="120" t="s">
        <v>36</v>
      </c>
      <c r="C25" s="120" t="s">
        <v>45</v>
      </c>
      <c r="D25" s="207" t="s">
        <v>37</v>
      </c>
      <c r="E25" s="208"/>
      <c r="F25" s="209"/>
    </row>
    <row r="26" spans="1:6" s="100" customFormat="1" ht="25.5" customHeight="1" x14ac:dyDescent="0.15">
      <c r="A26" s="204"/>
      <c r="B26" s="19" t="s">
        <v>246</v>
      </c>
      <c r="C26" s="19" t="s">
        <v>216</v>
      </c>
      <c r="D26" s="210" t="s">
        <v>198</v>
      </c>
      <c r="E26" s="211"/>
      <c r="F26" s="212"/>
    </row>
    <row r="27" spans="1:6" s="100" customFormat="1" ht="25.5" customHeight="1" x14ac:dyDescent="0.15">
      <c r="A27" s="119" t="s">
        <v>44</v>
      </c>
      <c r="B27" s="193" t="s">
        <v>66</v>
      </c>
      <c r="C27" s="194"/>
      <c r="D27" s="194"/>
      <c r="E27" s="194"/>
      <c r="F27" s="195"/>
    </row>
    <row r="28" spans="1:6" s="100" customFormat="1" ht="25.5" customHeight="1" x14ac:dyDescent="0.15">
      <c r="A28" s="119" t="s">
        <v>43</v>
      </c>
      <c r="B28" s="193" t="s">
        <v>118</v>
      </c>
      <c r="C28" s="194"/>
      <c r="D28" s="194"/>
      <c r="E28" s="194"/>
      <c r="F28" s="195"/>
    </row>
    <row r="29" spans="1:6" s="100" customFormat="1" ht="25.5" customHeight="1" thickBot="1" x14ac:dyDescent="0.2">
      <c r="A29" s="23" t="s">
        <v>38</v>
      </c>
      <c r="B29" s="196"/>
      <c r="C29" s="197"/>
      <c r="D29" s="197"/>
      <c r="E29" s="197"/>
      <c r="F29" s="198"/>
    </row>
    <row r="30" spans="1:6" s="100" customFormat="1" ht="25.5" customHeight="1" thickTop="1" x14ac:dyDescent="0.15">
      <c r="A30" s="22" t="s">
        <v>31</v>
      </c>
      <c r="B30" s="199" t="s">
        <v>174</v>
      </c>
      <c r="C30" s="200"/>
      <c r="D30" s="200"/>
      <c r="E30" s="200"/>
      <c r="F30" s="201"/>
    </row>
    <row r="31" spans="1:6" s="100" customFormat="1" ht="25.5" customHeight="1" x14ac:dyDescent="0.15">
      <c r="A31" s="202" t="s">
        <v>39</v>
      </c>
      <c r="B31" s="205" t="s">
        <v>32</v>
      </c>
      <c r="C31" s="205" t="s">
        <v>94</v>
      </c>
      <c r="D31" s="120" t="s">
        <v>40</v>
      </c>
      <c r="E31" s="120" t="s">
        <v>33</v>
      </c>
      <c r="F31" s="121" t="s">
        <v>136</v>
      </c>
    </row>
    <row r="32" spans="1:6" s="100" customFormat="1" ht="25.5" customHeight="1" x14ac:dyDescent="0.15">
      <c r="A32" s="203"/>
      <c r="B32" s="206"/>
      <c r="C32" s="206"/>
      <c r="D32" s="120" t="s">
        <v>41</v>
      </c>
      <c r="E32" s="120" t="s">
        <v>34</v>
      </c>
      <c r="F32" s="121" t="s">
        <v>42</v>
      </c>
    </row>
    <row r="33" spans="1:6" s="100" customFormat="1" ht="39" customHeight="1" x14ac:dyDescent="0.15">
      <c r="A33" s="204"/>
      <c r="B33" s="42" t="s">
        <v>200</v>
      </c>
      <c r="C33" s="99" t="s">
        <v>168</v>
      </c>
      <c r="D33" s="98">
        <v>480000</v>
      </c>
      <c r="E33" s="96">
        <v>450000</v>
      </c>
      <c r="F33" s="97">
        <f>E33/D33</f>
        <v>0.9375</v>
      </c>
    </row>
    <row r="34" spans="1:6" s="100" customFormat="1" ht="25.5" customHeight="1" x14ac:dyDescent="0.15">
      <c r="A34" s="202" t="s">
        <v>35</v>
      </c>
      <c r="B34" s="120" t="s">
        <v>36</v>
      </c>
      <c r="C34" s="120" t="s">
        <v>45</v>
      </c>
      <c r="D34" s="207" t="s">
        <v>37</v>
      </c>
      <c r="E34" s="208"/>
      <c r="F34" s="209"/>
    </row>
    <row r="35" spans="1:6" s="100" customFormat="1" ht="25.5" customHeight="1" x14ac:dyDescent="0.15">
      <c r="A35" s="204"/>
      <c r="B35" s="19" t="s">
        <v>177</v>
      </c>
      <c r="C35" s="19" t="s">
        <v>215</v>
      </c>
      <c r="D35" s="210" t="s">
        <v>203</v>
      </c>
      <c r="E35" s="211"/>
      <c r="F35" s="212"/>
    </row>
    <row r="36" spans="1:6" s="100" customFormat="1" ht="25.5" customHeight="1" x14ac:dyDescent="0.15">
      <c r="A36" s="119" t="s">
        <v>44</v>
      </c>
      <c r="B36" s="193" t="s">
        <v>66</v>
      </c>
      <c r="C36" s="194"/>
      <c r="D36" s="194"/>
      <c r="E36" s="194"/>
      <c r="F36" s="195"/>
    </row>
    <row r="37" spans="1:6" s="100" customFormat="1" ht="25.5" customHeight="1" x14ac:dyDescent="0.15">
      <c r="A37" s="119" t="s">
        <v>43</v>
      </c>
      <c r="B37" s="193" t="s">
        <v>104</v>
      </c>
      <c r="C37" s="194"/>
      <c r="D37" s="194"/>
      <c r="E37" s="194"/>
      <c r="F37" s="195"/>
    </row>
    <row r="38" spans="1:6" s="100" customFormat="1" ht="25.5" customHeight="1" thickBot="1" x14ac:dyDescent="0.2">
      <c r="A38" s="23" t="s">
        <v>38</v>
      </c>
      <c r="B38" s="196"/>
      <c r="C38" s="197"/>
      <c r="D38" s="197"/>
      <c r="E38" s="197"/>
      <c r="F38" s="198"/>
    </row>
    <row r="39" spans="1:6" s="100" customFormat="1" ht="25.5" customHeight="1" thickTop="1" x14ac:dyDescent="0.15">
      <c r="A39" s="22" t="s">
        <v>31</v>
      </c>
      <c r="B39" s="199" t="s">
        <v>204</v>
      </c>
      <c r="C39" s="200"/>
      <c r="D39" s="200"/>
      <c r="E39" s="200"/>
      <c r="F39" s="201"/>
    </row>
    <row r="40" spans="1:6" s="100" customFormat="1" ht="25.5" customHeight="1" x14ac:dyDescent="0.15">
      <c r="A40" s="202" t="s">
        <v>39</v>
      </c>
      <c r="B40" s="205" t="s">
        <v>32</v>
      </c>
      <c r="C40" s="205" t="s">
        <v>94</v>
      </c>
      <c r="D40" s="142" t="s">
        <v>40</v>
      </c>
      <c r="E40" s="142" t="s">
        <v>33</v>
      </c>
      <c r="F40" s="143" t="s">
        <v>136</v>
      </c>
    </row>
    <row r="41" spans="1:6" s="100" customFormat="1" ht="25.5" customHeight="1" x14ac:dyDescent="0.15">
      <c r="A41" s="203"/>
      <c r="B41" s="206"/>
      <c r="C41" s="206"/>
      <c r="D41" s="142" t="s">
        <v>41</v>
      </c>
      <c r="E41" s="142" t="s">
        <v>34</v>
      </c>
      <c r="F41" s="143" t="s">
        <v>42</v>
      </c>
    </row>
    <row r="42" spans="1:6" s="100" customFormat="1" ht="39" customHeight="1" x14ac:dyDescent="0.15">
      <c r="A42" s="204"/>
      <c r="B42" s="42" t="s">
        <v>178</v>
      </c>
      <c r="C42" s="99" t="s">
        <v>206</v>
      </c>
      <c r="D42" s="98">
        <v>270000</v>
      </c>
      <c r="E42" s="96">
        <v>250000</v>
      </c>
      <c r="F42" s="97">
        <f>E42/D42</f>
        <v>0.92592592592592593</v>
      </c>
    </row>
    <row r="43" spans="1:6" s="100" customFormat="1" ht="25.5" customHeight="1" x14ac:dyDescent="0.15">
      <c r="A43" s="202" t="s">
        <v>35</v>
      </c>
      <c r="B43" s="142" t="s">
        <v>36</v>
      </c>
      <c r="C43" s="142" t="s">
        <v>45</v>
      </c>
      <c r="D43" s="207" t="s">
        <v>37</v>
      </c>
      <c r="E43" s="208"/>
      <c r="F43" s="209"/>
    </row>
    <row r="44" spans="1:6" s="100" customFormat="1" ht="25.5" customHeight="1" x14ac:dyDescent="0.15">
      <c r="A44" s="204"/>
      <c r="B44" s="19" t="s">
        <v>179</v>
      </c>
      <c r="C44" s="19" t="s">
        <v>214</v>
      </c>
      <c r="D44" s="210" t="s">
        <v>142</v>
      </c>
      <c r="E44" s="211"/>
      <c r="F44" s="212"/>
    </row>
    <row r="45" spans="1:6" s="100" customFormat="1" ht="25.5" customHeight="1" x14ac:dyDescent="0.15">
      <c r="A45" s="141" t="s">
        <v>44</v>
      </c>
      <c r="B45" s="193" t="s">
        <v>66</v>
      </c>
      <c r="C45" s="194"/>
      <c r="D45" s="194"/>
      <c r="E45" s="194"/>
      <c r="F45" s="195"/>
    </row>
    <row r="46" spans="1:6" s="100" customFormat="1" ht="25.5" customHeight="1" x14ac:dyDescent="0.15">
      <c r="A46" s="141" t="s">
        <v>43</v>
      </c>
      <c r="B46" s="193" t="s">
        <v>104</v>
      </c>
      <c r="C46" s="194"/>
      <c r="D46" s="194"/>
      <c r="E46" s="194"/>
      <c r="F46" s="195"/>
    </row>
    <row r="47" spans="1:6" s="100" customFormat="1" ht="25.5" customHeight="1" thickBot="1" x14ac:dyDescent="0.2">
      <c r="A47" s="23" t="s">
        <v>38</v>
      </c>
      <c r="B47" s="196"/>
      <c r="C47" s="197"/>
      <c r="D47" s="197"/>
      <c r="E47" s="197"/>
      <c r="F47" s="198"/>
    </row>
    <row r="48" spans="1:6" s="100" customFormat="1" ht="25.5" customHeight="1" thickTop="1" x14ac:dyDescent="0.15">
      <c r="A48" s="22" t="s">
        <v>31</v>
      </c>
      <c r="B48" s="199" t="s">
        <v>208</v>
      </c>
      <c r="C48" s="200"/>
      <c r="D48" s="200"/>
      <c r="E48" s="200"/>
      <c r="F48" s="201"/>
    </row>
    <row r="49" spans="1:6" s="100" customFormat="1" ht="25.5" customHeight="1" x14ac:dyDescent="0.15">
      <c r="A49" s="202" t="s">
        <v>39</v>
      </c>
      <c r="B49" s="205" t="s">
        <v>32</v>
      </c>
      <c r="C49" s="205" t="s">
        <v>84</v>
      </c>
      <c r="D49" s="150" t="s">
        <v>40</v>
      </c>
      <c r="E49" s="150" t="s">
        <v>33</v>
      </c>
      <c r="F49" s="151" t="s">
        <v>136</v>
      </c>
    </row>
    <row r="50" spans="1:6" s="100" customFormat="1" ht="25.5" customHeight="1" x14ac:dyDescent="0.15">
      <c r="A50" s="203"/>
      <c r="B50" s="206"/>
      <c r="C50" s="206"/>
      <c r="D50" s="150" t="s">
        <v>41</v>
      </c>
      <c r="E50" s="150" t="s">
        <v>34</v>
      </c>
      <c r="F50" s="151" t="s">
        <v>42</v>
      </c>
    </row>
    <row r="51" spans="1:6" s="100" customFormat="1" ht="39" customHeight="1" x14ac:dyDescent="0.15">
      <c r="A51" s="204"/>
      <c r="B51" s="42" t="s">
        <v>178</v>
      </c>
      <c r="C51" s="99" t="s">
        <v>180</v>
      </c>
      <c r="D51" s="98">
        <v>1870000</v>
      </c>
      <c r="E51" s="96">
        <v>1810000</v>
      </c>
      <c r="F51" s="97">
        <f>E51/D51</f>
        <v>0.96791443850267378</v>
      </c>
    </row>
    <row r="52" spans="1:6" s="100" customFormat="1" ht="25.5" customHeight="1" x14ac:dyDescent="0.15">
      <c r="A52" s="202" t="s">
        <v>35</v>
      </c>
      <c r="B52" s="150" t="s">
        <v>36</v>
      </c>
      <c r="C52" s="150" t="s">
        <v>45</v>
      </c>
      <c r="D52" s="207" t="s">
        <v>37</v>
      </c>
      <c r="E52" s="208"/>
      <c r="F52" s="209"/>
    </row>
    <row r="53" spans="1:6" s="100" customFormat="1" ht="25.5" customHeight="1" x14ac:dyDescent="0.15">
      <c r="A53" s="204"/>
      <c r="B53" s="19" t="s">
        <v>183</v>
      </c>
      <c r="C53" s="19" t="s">
        <v>213</v>
      </c>
      <c r="D53" s="210" t="s">
        <v>184</v>
      </c>
      <c r="E53" s="211"/>
      <c r="F53" s="212"/>
    </row>
    <row r="54" spans="1:6" s="100" customFormat="1" ht="25.5" customHeight="1" x14ac:dyDescent="0.15">
      <c r="A54" s="149" t="s">
        <v>44</v>
      </c>
      <c r="B54" s="193" t="s">
        <v>66</v>
      </c>
      <c r="C54" s="194"/>
      <c r="D54" s="194"/>
      <c r="E54" s="194"/>
      <c r="F54" s="195"/>
    </row>
    <row r="55" spans="1:6" s="100" customFormat="1" ht="25.5" customHeight="1" x14ac:dyDescent="0.15">
      <c r="A55" s="149" t="s">
        <v>43</v>
      </c>
      <c r="B55" s="193" t="s">
        <v>104</v>
      </c>
      <c r="C55" s="194"/>
      <c r="D55" s="194"/>
      <c r="E55" s="194"/>
      <c r="F55" s="195"/>
    </row>
    <row r="56" spans="1:6" s="100" customFormat="1" ht="25.5" customHeight="1" thickBot="1" x14ac:dyDescent="0.2">
      <c r="A56" s="23" t="s">
        <v>38</v>
      </c>
      <c r="B56" s="196"/>
      <c r="C56" s="197"/>
      <c r="D56" s="197"/>
      <c r="E56" s="197"/>
      <c r="F56" s="198"/>
    </row>
    <row r="57" spans="1:6" s="100" customFormat="1" ht="25.5" customHeight="1" thickTop="1" x14ac:dyDescent="0.15">
      <c r="A57" s="22" t="s">
        <v>31</v>
      </c>
      <c r="B57" s="199" t="s">
        <v>185</v>
      </c>
      <c r="C57" s="200"/>
      <c r="D57" s="200"/>
      <c r="E57" s="200"/>
      <c r="F57" s="201"/>
    </row>
    <row r="58" spans="1:6" s="100" customFormat="1" ht="25.5" customHeight="1" x14ac:dyDescent="0.15">
      <c r="A58" s="202" t="s">
        <v>39</v>
      </c>
      <c r="B58" s="205" t="s">
        <v>32</v>
      </c>
      <c r="C58" s="205" t="s">
        <v>84</v>
      </c>
      <c r="D58" s="153" t="s">
        <v>40</v>
      </c>
      <c r="E58" s="153" t="s">
        <v>33</v>
      </c>
      <c r="F58" s="154" t="s">
        <v>136</v>
      </c>
    </row>
    <row r="59" spans="1:6" s="100" customFormat="1" ht="25.5" customHeight="1" x14ac:dyDescent="0.15">
      <c r="A59" s="203"/>
      <c r="B59" s="206"/>
      <c r="C59" s="206"/>
      <c r="D59" s="153" t="s">
        <v>41</v>
      </c>
      <c r="E59" s="153" t="s">
        <v>34</v>
      </c>
      <c r="F59" s="154" t="s">
        <v>42</v>
      </c>
    </row>
    <row r="60" spans="1:6" s="100" customFormat="1" ht="39" customHeight="1" x14ac:dyDescent="0.15">
      <c r="A60" s="204"/>
      <c r="B60" s="42" t="s">
        <v>210</v>
      </c>
      <c r="C60" s="99" t="s">
        <v>212</v>
      </c>
      <c r="D60" s="98">
        <v>1870000</v>
      </c>
      <c r="E60" s="96">
        <v>1810000</v>
      </c>
      <c r="F60" s="97">
        <f>E60/D60</f>
        <v>0.96791443850267378</v>
      </c>
    </row>
    <row r="61" spans="1:6" s="100" customFormat="1" ht="25.5" customHeight="1" x14ac:dyDescent="0.15">
      <c r="A61" s="202" t="s">
        <v>35</v>
      </c>
      <c r="B61" s="153" t="s">
        <v>36</v>
      </c>
      <c r="C61" s="153" t="s">
        <v>45</v>
      </c>
      <c r="D61" s="207" t="s">
        <v>37</v>
      </c>
      <c r="E61" s="208"/>
      <c r="F61" s="209"/>
    </row>
    <row r="62" spans="1:6" s="100" customFormat="1" ht="25.5" customHeight="1" x14ac:dyDescent="0.15">
      <c r="A62" s="204"/>
      <c r="B62" s="19" t="s">
        <v>224</v>
      </c>
      <c r="C62" s="19" t="s">
        <v>226</v>
      </c>
      <c r="D62" s="210" t="s">
        <v>225</v>
      </c>
      <c r="E62" s="211"/>
      <c r="F62" s="212"/>
    </row>
    <row r="63" spans="1:6" s="100" customFormat="1" ht="25.5" customHeight="1" x14ac:dyDescent="0.15">
      <c r="A63" s="152" t="s">
        <v>44</v>
      </c>
      <c r="B63" s="193" t="s">
        <v>66</v>
      </c>
      <c r="C63" s="194"/>
      <c r="D63" s="194"/>
      <c r="E63" s="194"/>
      <c r="F63" s="195"/>
    </row>
    <row r="64" spans="1:6" s="100" customFormat="1" ht="25.5" customHeight="1" x14ac:dyDescent="0.15">
      <c r="A64" s="152" t="s">
        <v>43</v>
      </c>
      <c r="B64" s="193" t="s">
        <v>102</v>
      </c>
      <c r="C64" s="194"/>
      <c r="D64" s="194"/>
      <c r="E64" s="194"/>
      <c r="F64" s="195"/>
    </row>
    <row r="65" spans="1:6" s="100" customFormat="1" ht="25.5" customHeight="1" thickBot="1" x14ac:dyDescent="0.2">
      <c r="A65" s="23" t="s">
        <v>38</v>
      </c>
      <c r="B65" s="196"/>
      <c r="C65" s="197"/>
      <c r="D65" s="197"/>
      <c r="E65" s="197"/>
      <c r="F65" s="198"/>
    </row>
    <row r="66" spans="1:6" s="100" customFormat="1" ht="25.5" customHeight="1" thickTop="1" x14ac:dyDescent="0.15">
      <c r="A66" s="22" t="s">
        <v>31</v>
      </c>
      <c r="B66" s="199" t="s">
        <v>278</v>
      </c>
      <c r="C66" s="200"/>
      <c r="D66" s="200"/>
      <c r="E66" s="200"/>
      <c r="F66" s="201"/>
    </row>
    <row r="67" spans="1:6" s="100" customFormat="1" ht="25.5" customHeight="1" x14ac:dyDescent="0.15">
      <c r="A67" s="202" t="s">
        <v>39</v>
      </c>
      <c r="B67" s="205" t="s">
        <v>32</v>
      </c>
      <c r="C67" s="205" t="s">
        <v>84</v>
      </c>
      <c r="D67" s="173" t="s">
        <v>40</v>
      </c>
      <c r="E67" s="173" t="s">
        <v>33</v>
      </c>
      <c r="F67" s="174" t="s">
        <v>136</v>
      </c>
    </row>
    <row r="68" spans="1:6" s="100" customFormat="1" ht="25.5" customHeight="1" x14ac:dyDescent="0.15">
      <c r="A68" s="203"/>
      <c r="B68" s="206"/>
      <c r="C68" s="206"/>
      <c r="D68" s="173" t="s">
        <v>41</v>
      </c>
      <c r="E68" s="173" t="s">
        <v>34</v>
      </c>
      <c r="F68" s="174" t="s">
        <v>42</v>
      </c>
    </row>
    <row r="69" spans="1:6" s="100" customFormat="1" ht="39" customHeight="1" x14ac:dyDescent="0.15">
      <c r="A69" s="204"/>
      <c r="B69" s="42" t="s">
        <v>274</v>
      </c>
      <c r="C69" s="99" t="s">
        <v>275</v>
      </c>
      <c r="D69" s="98">
        <v>2920800</v>
      </c>
      <c r="E69" s="96">
        <v>2781130</v>
      </c>
      <c r="F69" s="97">
        <f>E69/D69</f>
        <v>0.95218090933990684</v>
      </c>
    </row>
    <row r="70" spans="1:6" s="100" customFormat="1" ht="25.5" customHeight="1" x14ac:dyDescent="0.15">
      <c r="A70" s="202" t="s">
        <v>35</v>
      </c>
      <c r="B70" s="173" t="s">
        <v>36</v>
      </c>
      <c r="C70" s="173" t="s">
        <v>45</v>
      </c>
      <c r="D70" s="207" t="s">
        <v>37</v>
      </c>
      <c r="E70" s="208"/>
      <c r="F70" s="209"/>
    </row>
    <row r="71" spans="1:6" s="100" customFormat="1" ht="25.5" customHeight="1" x14ac:dyDescent="0.15">
      <c r="A71" s="204"/>
      <c r="B71" s="19" t="s">
        <v>277</v>
      </c>
      <c r="C71" s="19" t="s">
        <v>281</v>
      </c>
      <c r="D71" s="210" t="s">
        <v>283</v>
      </c>
      <c r="E71" s="211"/>
      <c r="F71" s="212"/>
    </row>
    <row r="72" spans="1:6" s="100" customFormat="1" ht="25.5" customHeight="1" x14ac:dyDescent="0.15">
      <c r="A72" s="172" t="s">
        <v>44</v>
      </c>
      <c r="B72" s="193" t="s">
        <v>66</v>
      </c>
      <c r="C72" s="194"/>
      <c r="D72" s="194"/>
      <c r="E72" s="194"/>
      <c r="F72" s="195"/>
    </row>
    <row r="73" spans="1:6" s="100" customFormat="1" ht="25.5" customHeight="1" x14ac:dyDescent="0.15">
      <c r="A73" s="172" t="s">
        <v>43</v>
      </c>
      <c r="B73" s="193" t="s">
        <v>102</v>
      </c>
      <c r="C73" s="194"/>
      <c r="D73" s="194"/>
      <c r="E73" s="194"/>
      <c r="F73" s="195"/>
    </row>
    <row r="74" spans="1:6" s="100" customFormat="1" ht="25.5" customHeight="1" thickBot="1" x14ac:dyDescent="0.2">
      <c r="A74" s="23" t="s">
        <v>38</v>
      </c>
      <c r="B74" s="196"/>
      <c r="C74" s="197"/>
      <c r="D74" s="197"/>
      <c r="E74" s="197"/>
      <c r="F74" s="198"/>
    </row>
    <row r="75" spans="1:6" s="100" customFormat="1" ht="25.5" customHeight="1" thickTop="1" x14ac:dyDescent="0.15">
      <c r="A75" s="22" t="s">
        <v>31</v>
      </c>
      <c r="B75" s="220" t="s">
        <v>285</v>
      </c>
      <c r="C75" s="220"/>
      <c r="D75" s="220"/>
      <c r="E75" s="220"/>
      <c r="F75" s="221"/>
    </row>
    <row r="76" spans="1:6" s="100" customFormat="1" ht="25.5" customHeight="1" x14ac:dyDescent="0.15">
      <c r="A76" s="213" t="s">
        <v>39</v>
      </c>
      <c r="B76" s="215" t="s">
        <v>32</v>
      </c>
      <c r="C76" s="215" t="s">
        <v>84</v>
      </c>
      <c r="D76" s="177" t="s">
        <v>40</v>
      </c>
      <c r="E76" s="177" t="s">
        <v>33</v>
      </c>
      <c r="F76" s="178" t="s">
        <v>136</v>
      </c>
    </row>
    <row r="77" spans="1:6" s="100" customFormat="1" ht="25.5" customHeight="1" x14ac:dyDescent="0.15">
      <c r="A77" s="213"/>
      <c r="B77" s="215"/>
      <c r="C77" s="215"/>
      <c r="D77" s="177" t="s">
        <v>41</v>
      </c>
      <c r="E77" s="177" t="s">
        <v>34</v>
      </c>
      <c r="F77" s="178" t="s">
        <v>42</v>
      </c>
    </row>
    <row r="78" spans="1:6" s="100" customFormat="1" ht="39" customHeight="1" x14ac:dyDescent="0.15">
      <c r="A78" s="213"/>
      <c r="B78" s="42" t="s">
        <v>287</v>
      </c>
      <c r="C78" s="128" t="s">
        <v>295</v>
      </c>
      <c r="D78" s="92">
        <v>1092610</v>
      </c>
      <c r="E78" s="92">
        <v>1032000</v>
      </c>
      <c r="F78" s="97">
        <f>E78/D78</f>
        <v>0.94452732447991505</v>
      </c>
    </row>
    <row r="79" spans="1:6" s="100" customFormat="1" ht="25.5" customHeight="1" x14ac:dyDescent="0.15">
      <c r="A79" s="213" t="s">
        <v>35</v>
      </c>
      <c r="B79" s="175" t="s">
        <v>36</v>
      </c>
      <c r="C79" s="177" t="s">
        <v>296</v>
      </c>
      <c r="D79" s="215" t="s">
        <v>37</v>
      </c>
      <c r="E79" s="215"/>
      <c r="F79" s="216"/>
    </row>
    <row r="80" spans="1:6" s="100" customFormat="1" ht="25.5" customHeight="1" x14ac:dyDescent="0.15">
      <c r="A80" s="214"/>
      <c r="B80" s="130" t="s">
        <v>292</v>
      </c>
      <c r="C80" s="129" t="s">
        <v>297</v>
      </c>
      <c r="D80" s="210" t="s">
        <v>298</v>
      </c>
      <c r="E80" s="211"/>
      <c r="F80" s="212"/>
    </row>
    <row r="81" spans="1:6" s="100" customFormat="1" ht="25.5" customHeight="1" x14ac:dyDescent="0.15">
      <c r="A81" s="176" t="s">
        <v>299</v>
      </c>
      <c r="B81" s="217" t="s">
        <v>300</v>
      </c>
      <c r="C81" s="218"/>
      <c r="D81" s="218"/>
      <c r="E81" s="218"/>
      <c r="F81" s="219"/>
    </row>
    <row r="82" spans="1:6" s="100" customFormat="1" ht="25.5" customHeight="1" x14ac:dyDescent="0.15">
      <c r="A82" s="176" t="s">
        <v>43</v>
      </c>
      <c r="B82" s="218" t="s">
        <v>104</v>
      </c>
      <c r="C82" s="218"/>
      <c r="D82" s="218"/>
      <c r="E82" s="218"/>
      <c r="F82" s="219"/>
    </row>
    <row r="83" spans="1:6" s="100" customFormat="1" ht="25.5" customHeight="1" thickBot="1" x14ac:dyDescent="0.2">
      <c r="A83" s="23" t="s">
        <v>38</v>
      </c>
      <c r="B83" s="222"/>
      <c r="C83" s="222"/>
      <c r="D83" s="222"/>
      <c r="E83" s="222"/>
      <c r="F83" s="223"/>
    </row>
    <row r="84" spans="1:6" ht="14.25" thickTop="1" x14ac:dyDescent="0.15"/>
  </sheetData>
  <mergeCells count="91">
    <mergeCell ref="B81:F81"/>
    <mergeCell ref="B82:F82"/>
    <mergeCell ref="B83:F83"/>
    <mergeCell ref="B75:F75"/>
    <mergeCell ref="A76:A78"/>
    <mergeCell ref="B76:B77"/>
    <mergeCell ref="C76:C77"/>
    <mergeCell ref="A79:A80"/>
    <mergeCell ref="D79:F79"/>
    <mergeCell ref="D80:F80"/>
    <mergeCell ref="B63:F63"/>
    <mergeCell ref="B64:F64"/>
    <mergeCell ref="B65:F65"/>
    <mergeCell ref="B57:F57"/>
    <mergeCell ref="A58:A60"/>
    <mergeCell ref="B58:B59"/>
    <mergeCell ref="C58:C59"/>
    <mergeCell ref="A61:A62"/>
    <mergeCell ref="D61:F61"/>
    <mergeCell ref="D62:F62"/>
    <mergeCell ref="B45:F45"/>
    <mergeCell ref="B46:F46"/>
    <mergeCell ref="B47:F47"/>
    <mergeCell ref="B36:F36"/>
    <mergeCell ref="B37:F37"/>
    <mergeCell ref="B38:F38"/>
    <mergeCell ref="D43:F43"/>
    <mergeCell ref="D44:F44"/>
    <mergeCell ref="B39:F39"/>
    <mergeCell ref="B40:B41"/>
    <mergeCell ref="C40:C41"/>
    <mergeCell ref="B10:F10"/>
    <mergeCell ref="B11:F11"/>
    <mergeCell ref="B12:F12"/>
    <mergeCell ref="A13:A15"/>
    <mergeCell ref="B30:F30"/>
    <mergeCell ref="B13:B14"/>
    <mergeCell ref="C13:C14"/>
    <mergeCell ref="A16:A17"/>
    <mergeCell ref="D16:F16"/>
    <mergeCell ref="D17:F17"/>
    <mergeCell ref="B18:F18"/>
    <mergeCell ref="B19:F19"/>
    <mergeCell ref="B20:F20"/>
    <mergeCell ref="A1:F1"/>
    <mergeCell ref="A7:A8"/>
    <mergeCell ref="D7:F7"/>
    <mergeCell ref="D8:F8"/>
    <mergeCell ref="B9:F9"/>
    <mergeCell ref="B3:F3"/>
    <mergeCell ref="A4:A6"/>
    <mergeCell ref="B4:B5"/>
    <mergeCell ref="C4:C5"/>
    <mergeCell ref="B48:F48"/>
    <mergeCell ref="A49:A51"/>
    <mergeCell ref="B49:B50"/>
    <mergeCell ref="C49:C50"/>
    <mergeCell ref="B21:F21"/>
    <mergeCell ref="A22:A24"/>
    <mergeCell ref="B22:B23"/>
    <mergeCell ref="C22:C23"/>
    <mergeCell ref="B29:F29"/>
    <mergeCell ref="A25:A26"/>
    <mergeCell ref="D25:F25"/>
    <mergeCell ref="D26:F26"/>
    <mergeCell ref="B27:F27"/>
    <mergeCell ref="B28:F28"/>
    <mergeCell ref="A43:A44"/>
    <mergeCell ref="A40:A42"/>
    <mergeCell ref="B56:F56"/>
    <mergeCell ref="A52:A53"/>
    <mergeCell ref="D52:F52"/>
    <mergeCell ref="D53:F53"/>
    <mergeCell ref="B54:F54"/>
    <mergeCell ref="B55:F55"/>
    <mergeCell ref="A31:A33"/>
    <mergeCell ref="B31:B32"/>
    <mergeCell ref="C31:C32"/>
    <mergeCell ref="A34:A35"/>
    <mergeCell ref="D34:F34"/>
    <mergeCell ref="D35:F35"/>
    <mergeCell ref="B72:F72"/>
    <mergeCell ref="B73:F73"/>
    <mergeCell ref="B74:F74"/>
    <mergeCell ref="B66:F66"/>
    <mergeCell ref="A67:A69"/>
    <mergeCell ref="B67:B68"/>
    <mergeCell ref="C67:C68"/>
    <mergeCell ref="A70:A71"/>
    <mergeCell ref="D70:F70"/>
    <mergeCell ref="D71:F7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2018-10-08T01:06:35Z</dcterms:modified>
</cp:coreProperties>
</file>