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E42" i="9" l="1"/>
  <c r="F42" i="9" s="1"/>
  <c r="D42" i="9"/>
  <c r="C42" i="9"/>
  <c r="B42" i="9"/>
  <c r="C33" i="8"/>
  <c r="E33" i="9"/>
  <c r="D33" i="9"/>
  <c r="F33" i="9" s="1"/>
  <c r="C33" i="9"/>
  <c r="B33" i="9"/>
  <c r="C26" i="8"/>
  <c r="D26" i="9"/>
  <c r="B26" i="9"/>
  <c r="E24" i="9"/>
  <c r="D24" i="9"/>
  <c r="C24" i="9"/>
  <c r="B24" i="9"/>
  <c r="F24" i="9" l="1"/>
  <c r="D17" i="9"/>
  <c r="B17" i="9"/>
  <c r="E15" i="9"/>
  <c r="D15" i="9"/>
  <c r="B8" i="9"/>
  <c r="E6" i="9"/>
  <c r="D6" i="9"/>
  <c r="F15" i="9" l="1"/>
  <c r="C12" i="8"/>
  <c r="C19" i="8" l="1"/>
  <c r="H11" i="6"/>
  <c r="F7" i="6" l="1"/>
  <c r="F6" i="6"/>
  <c r="F5" i="6"/>
  <c r="F13" i="6"/>
  <c r="F12" i="6"/>
  <c r="H15" i="6"/>
  <c r="F14" i="6"/>
  <c r="H14" i="6" s="1"/>
  <c r="F4" i="6" l="1"/>
  <c r="F8" i="6"/>
  <c r="F10" i="6"/>
  <c r="F9" i="6"/>
  <c r="D8" i="9" l="1"/>
  <c r="C5" i="8"/>
  <c r="H12" i="6" l="1"/>
  <c r="H13" i="6"/>
  <c r="H5" i="6" l="1"/>
  <c r="H6" i="6"/>
  <c r="H7" i="6"/>
  <c r="H8" i="6"/>
  <c r="H9" i="6"/>
  <c r="H10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<sst xmlns="http://schemas.openxmlformats.org/spreadsheetml/2006/main" count="484" uniqueCount="227">
  <si>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</si>
  <si>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</si>
  <si>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</si>
  <si>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</si>
  <si>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</si>
  <si>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</si>
  <si>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</si>
  <si>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</si>
  <si>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</si>
  <si>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</si>
  <si>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</si>
  <si>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</si>
  <si>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</si>
  <si>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</si>
  <si>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</si>
  <si>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</si>
  <si>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</si>
  <si>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</si>
  <si>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</si>
  <si>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</si>
  <si>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</si>
  <si>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</si>
  <si>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</si>
  <si>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</si>
  <si>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</si>
  <si>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</si>
  <si>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</si>
  <si>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</si>
  <si>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</si>
  <si>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</si>
  <si>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</si>
  <si>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</si>
  <si>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</si>
  <si>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</si>
  <si>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</si>
  <si>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</si>
  <si>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</si>
  <si>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</si>
  <si>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</si>
  <si>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</si>
  <si>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</si>
  <si>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</si>
  <si>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</si>
  <si>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</si>
  <si>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</si>
  <si>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</si>
  <si>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</si>
  <si>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</si>
  <si>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</si>
  <si>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</si>
  <si>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</si>
  <si>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</si>
  <si>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</si>
  <si>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</si>
  <si>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</si>
  <si>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</si>
  <si>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</si>
  <si>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</si>
  <si>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</si>
  <si>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</si>
  <si>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</si>
  <si>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</si>
  <si>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</si>
  <si>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</si>
  <si>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</si>
  <si>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</si>
  <si>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</si>
  <si>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</si>
  <si>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</si>
  <si>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</si>
  <si>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</si>
  <si>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</si>
  <si>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</si>
  <si>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</si>
  <si>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</si>
  <si>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</si>
  <si>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</si>
  <si>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수의총액</t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</si>
  <si>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</si>
  <si>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</si>
  <si>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</si>
  <si>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</si>
  <si>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</si>
  <si>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</si>
  <si>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</si>
  <si>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</si>
  <si>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식</t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</si>
  <si>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</si>
  <si>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</si>
  <si>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</si>
  <si>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</si>
  <si>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</si>
  <si>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</si>
  <si>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</si>
  <si>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</si>
  <si>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</si>
  <si>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</si>
  <si>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</si>
  <si>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</si>
  <si>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</si>
  <si>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</si>
  <si>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</si>
  <si>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</si>
  <si>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</si>
  <si>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수영장 약품구입</t>
  </si>
  <si>
    <t>매직풀 등</t>
  </si>
  <si>
    <t>시설소모품 구입</t>
  </si>
  <si>
    <t>시설 소모품 등</t>
  </si>
  <si>
    <t>청소용품 구입</t>
  </si>
  <si>
    <t>청소 용품 등</t>
  </si>
  <si>
    <t>학교단위목공</t>
    <phoneticPr fontId="3" type="noConversion"/>
  </si>
  <si>
    <t>목재(2*4/2*8/2*10/2*2)</t>
    <phoneticPr fontId="3" type="noConversion"/>
  </si>
  <si>
    <t>ea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</si>
  <si>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</si>
  <si>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</si>
  <si>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</si>
  <si>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</si>
  <si>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</si>
  <si>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</si>
  <si>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2018년도 회원관리시스템 유지관리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</si>
  <si>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</si>
  <si>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</si>
  <si>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신도종합사무기기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</si>
  <si>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</si>
  <si>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</si>
  <si>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</si>
  <si>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</si>
  <si>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</si>
  <si>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</si>
  <si>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</si>
  <si>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</si>
  <si>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</si>
  <si>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</si>
  <si>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2018년 복합기 유지관리(방과후 아카데미)</t>
  </si>
  <si>
    <t>신도종합서비스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</si>
  <si>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</si>
  <si>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</si>
  <si>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</si>
  <si>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</si>
  <si>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</si>
  <si>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</si>
  <si>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</si>
  <si>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</si>
  <si>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</si>
  <si>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</si>
  <si>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</si>
  <si>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</si>
  <si>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</si>
  <si>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백승찬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</si>
  <si>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</si>
  <si>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</si>
  <si>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</si>
  <si>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</si>
  <si>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꿈이있는 목공학교 목재 구입</t>
    <phoneticPr fontId="3" type="noConversion"/>
  </si>
  <si>
    <t>창호합판</t>
    <phoneticPr fontId="3" type="noConversion"/>
  </si>
  <si>
    <t>20918년 방역소독</t>
    <phoneticPr fontId="3" type="noConversion"/>
  </si>
  <si>
    <t>2018.02.20.~ 02.21</t>
    <phoneticPr fontId="3" type="noConversion"/>
  </si>
  <si>
    <t>2018.02.21</t>
    <phoneticPr fontId="3" type="noConversion"/>
  </si>
  <si>
    <t>2018.02.20</t>
    <phoneticPr fontId="3" type="noConversion"/>
  </si>
  <si>
    <t>창호합판</t>
    <phoneticPr fontId="3" type="noConversion"/>
  </si>
  <si>
    <t>경기도 성남시 중원구 하대원동 117-5번지</t>
    <phoneticPr fontId="3" type="noConversion"/>
  </si>
  <si>
    <t>2018.03.05</t>
    <phoneticPr fontId="3" type="noConversion"/>
  </si>
  <si>
    <t>2018.03.05.~ 12.31</t>
    <phoneticPr fontId="3" type="noConversion"/>
  </si>
  <si>
    <t>2018.12.31</t>
    <phoneticPr fontId="3" type="noConversion"/>
  </si>
  <si>
    <t>㈜휴앤미디어</t>
    <phoneticPr fontId="3" type="noConversion"/>
  </si>
  <si>
    <t>서울 구로구 구로동 191-7 에이스테크노타워 8차 501호</t>
    <phoneticPr fontId="3" type="noConversion"/>
  </si>
  <si>
    <t>꿈이있는 목공학교 목재 구입</t>
    <phoneticPr fontId="3" type="noConversion"/>
  </si>
  <si>
    <t>꿈이있는 목공학교 목재 구입</t>
    <phoneticPr fontId="3" type="noConversion"/>
  </si>
  <si>
    <t>안마의자 임차계약</t>
    <phoneticPr fontId="3" type="noConversion"/>
  </si>
  <si>
    <t>안마의자 임차계약</t>
    <phoneticPr fontId="3" type="noConversion"/>
  </si>
  <si>
    <t>주성진</t>
    <phoneticPr fontId="3" type="noConversion"/>
  </si>
  <si>
    <t>서재선</t>
    <phoneticPr fontId="3" type="noConversion"/>
  </si>
  <si>
    <t>계약율(%)</t>
  </si>
  <si>
    <t>2018.03.28</t>
    <phoneticPr fontId="3" type="noConversion"/>
  </si>
  <si>
    <t>2018.03.28 ~ 04.05</t>
    <phoneticPr fontId="3" type="noConversion"/>
  </si>
  <si>
    <t>2018.04.04</t>
    <phoneticPr fontId="3" type="noConversion"/>
  </si>
  <si>
    <t>청호냉동서비스</t>
    <phoneticPr fontId="3" type="noConversion"/>
  </si>
  <si>
    <t>경기도 의왕시 한직골길 17(청계동)</t>
    <phoneticPr fontId="3" type="noConversion"/>
  </si>
  <si>
    <t>냉온수기 세관 작업</t>
    <phoneticPr fontId="3" type="noConversion"/>
  </si>
  <si>
    <t>냉온수기 세관 작업</t>
    <phoneticPr fontId="3" type="noConversion"/>
  </si>
  <si>
    <t>의무실 운영</t>
  </si>
  <si>
    <t>개</t>
    <phoneticPr fontId="3" type="noConversion"/>
  </si>
  <si>
    <t>약</t>
    <phoneticPr fontId="3" type="noConversion"/>
  </si>
  <si>
    <t>노혜화</t>
    <phoneticPr fontId="3" type="noConversion"/>
  </si>
  <si>
    <t>031-729-9651</t>
    <phoneticPr fontId="3" type="noConversion"/>
  </si>
  <si>
    <t>A3</t>
    <phoneticPr fontId="3" type="noConversion"/>
  </si>
  <si>
    <t>청소년 재능나눔 자유시장 홍보지</t>
    <phoneticPr fontId="3" type="noConversion"/>
  </si>
  <si>
    <t>ea</t>
    <phoneticPr fontId="3" type="noConversion"/>
  </si>
  <si>
    <t>염지윤</t>
    <phoneticPr fontId="3" type="noConversion"/>
  </si>
  <si>
    <t>031-729-9635</t>
    <phoneticPr fontId="3" type="noConversion"/>
  </si>
  <si>
    <t>청소년 동아리 지원 문구류 구입</t>
  </si>
  <si>
    <t>대학생자원봉사단 문구류 구입</t>
  </si>
  <si>
    <t>-</t>
    <phoneticPr fontId="3" type="noConversion"/>
  </si>
  <si>
    <t>-</t>
    <phoneticPr fontId="3" type="noConversion"/>
  </si>
  <si>
    <t>식</t>
    <phoneticPr fontId="3" type="noConversion"/>
  </si>
  <si>
    <t>식</t>
    <phoneticPr fontId="3" type="noConversion"/>
  </si>
  <si>
    <t>분당판교청소년수련관</t>
    <phoneticPr fontId="3" type="noConversion"/>
  </si>
  <si>
    <t>김태중</t>
  </si>
  <si>
    <t>031-729-9636</t>
  </si>
  <si>
    <t>031-729-9653</t>
    <phoneticPr fontId="3" type="noConversion"/>
  </si>
  <si>
    <t>슈퍼스타 워너비 전문 공연팀 초청</t>
  </si>
  <si>
    <t>학교공동기획 프로젝트 안전프로그램 계약</t>
  </si>
  <si>
    <t>상상해볼 뿐이지 홍보물품</t>
  </si>
  <si>
    <t>방과후아카데미 창문 설치공사</t>
    <phoneticPr fontId="3" type="noConversion"/>
  </si>
  <si>
    <t>건축</t>
  </si>
  <si>
    <t>수의</t>
  </si>
  <si>
    <t>-</t>
    <phoneticPr fontId="3" type="noConversion"/>
  </si>
  <si>
    <t>분당판교</t>
    <phoneticPr fontId="3" type="noConversion"/>
  </si>
  <si>
    <t>이선호</t>
    <phoneticPr fontId="3" type="noConversion"/>
  </si>
  <si>
    <t>031-729-9611</t>
    <phoneticPr fontId="3" type="noConversion"/>
  </si>
  <si>
    <t>송관헌</t>
    <phoneticPr fontId="3" type="noConversion"/>
  </si>
  <si>
    <t>마케팅스토리</t>
    <phoneticPr fontId="3" type="noConversion"/>
  </si>
  <si>
    <t>경기도 성남시 분당구 벌말로49번길 14</t>
    <phoneticPr fontId="3" type="noConversion"/>
  </si>
  <si>
    <t>2018년 청소년재능나눔 자유시장 행사물품 임차</t>
    <phoneticPr fontId="3" type="noConversion"/>
  </si>
  <si>
    <t>2018년 청소년재능나눔 자유시장 행사물품 임차</t>
    <phoneticPr fontId="3" type="noConversion"/>
  </si>
  <si>
    <t>2018.03.30</t>
    <phoneticPr fontId="3" type="noConversion"/>
  </si>
  <si>
    <t>2018.03.30 ~ 10.13</t>
    <phoneticPr fontId="3" type="noConversion"/>
  </si>
  <si>
    <t>2018.10.13</t>
    <phoneticPr fontId="3" type="noConversion"/>
  </si>
  <si>
    <t>마케팅스토리</t>
    <phoneticPr fontId="3" type="noConversion"/>
  </si>
  <si>
    <t>강석훈</t>
    <phoneticPr fontId="3" type="noConversion"/>
  </si>
  <si>
    <t>경기도 성남시 분당구 벌말로49번길14</t>
    <phoneticPr fontId="3" type="noConversion"/>
  </si>
  <si>
    <t>2018.03.30 ~ 10.27</t>
    <phoneticPr fontId="3" type="noConversion"/>
  </si>
  <si>
    <t>2018.10.27</t>
    <phoneticPr fontId="3" type="noConversion"/>
  </si>
  <si>
    <t>2018년 청소년어울림마당 행사물품 임차</t>
    <phoneticPr fontId="3" type="noConversion"/>
  </si>
  <si>
    <t>2018년 청소년어울림마당 행사물품 임차</t>
    <phoneticPr fontId="3" type="noConversion"/>
  </si>
  <si>
    <t>이종섭</t>
    <phoneticPr fontId="3" type="noConversion"/>
  </si>
  <si>
    <t>031-729-9614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</si>
</sst>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%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1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38" fontId="2" fillId="0" borderId="24" xfId="4" applyNumberFormat="1" applyFont="1" applyBorder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41" fontId="2" fillId="0" borderId="2" xfId="6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4" fillId="0" borderId="2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quotePrefix="1" applyNumberFormat="1" applyFont="1" applyFill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178" fontId="26" fillId="0" borderId="2" xfId="0" applyNumberFormat="1" applyFont="1" applyBorder="1" applyAlignment="1">
      <alignment horizontal="left" vertical="center" wrapText="1" shrinkToFit="1"/>
    </xf>
    <xf numFmtId="179" fontId="26" fillId="0" borderId="2" xfId="0" applyNumberFormat="1" applyFont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left" vertical="center" wrapText="1" shrinkToFit="1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178" fontId="26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20" xfId="0" applyNumberFormat="1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shrinkToFit="1"/>
    </xf>
    <xf numFmtId="3" fontId="14" fillId="0" borderId="33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 shrinkToFit="1"/>
    </xf>
    <xf numFmtId="41" fontId="2" fillId="0" borderId="2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"/>
  <sheetViews>
    <sheetView tabSelected="1" zoomScale="85" zoomScaleNormal="85" workbookViewId="0">
      <selection activeCell="D11" sqref="D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5" customWidth="1"/>
    <col min="9" max="9" width="15.8867187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 x14ac:dyDescent="0.15">
      <c r="A2" s="158" t="s">
        <v>113</v>
      </c>
      <c r="B2" s="158"/>
      <c r="C2" s="158"/>
      <c r="D2" s="41"/>
      <c r="E2" s="41"/>
      <c r="F2" s="41"/>
      <c r="G2" s="41"/>
      <c r="H2" s="53"/>
      <c r="I2" s="41"/>
      <c r="J2" s="41"/>
      <c r="K2" s="41"/>
      <c r="L2" s="41"/>
    </row>
    <row r="3" spans="1:12" ht="24.75" customHeight="1" x14ac:dyDescent="0.15">
      <c r="A3" s="42" t="s">
        <v>68</v>
      </c>
      <c r="B3" s="42" t="s">
        <v>47</v>
      </c>
      <c r="C3" s="42" t="s">
        <v>69</v>
      </c>
      <c r="D3" s="42" t="s">
        <v>70</v>
      </c>
      <c r="E3" s="42" t="s">
        <v>71</v>
      </c>
      <c r="F3" s="42" t="s">
        <v>72</v>
      </c>
      <c r="G3" s="42" t="s">
        <v>73</v>
      </c>
      <c r="H3" s="54" t="s">
        <v>74</v>
      </c>
      <c r="I3" s="43" t="s">
        <v>48</v>
      </c>
      <c r="J3" s="43" t="s">
        <v>75</v>
      </c>
      <c r="K3" s="43" t="s">
        <v>76</v>
      </c>
      <c r="L3" s="43" t="s">
        <v>1</v>
      </c>
    </row>
    <row r="4" spans="1:12" ht="24.95" customHeight="1" x14ac:dyDescent="0.15">
      <c r="A4" s="58">
        <v>2018</v>
      </c>
      <c r="B4" s="44">
        <v>4</v>
      </c>
      <c r="C4" s="44" t="s">
        <v>104</v>
      </c>
      <c r="D4" s="44" t="s">
        <v>77</v>
      </c>
      <c r="E4" s="122" t="s">
        <v>105</v>
      </c>
      <c r="F4" s="60">
        <v>1</v>
      </c>
      <c r="G4" s="73" t="s">
        <v>86</v>
      </c>
      <c r="H4" s="154">
        <v>935</v>
      </c>
      <c r="I4" s="58" t="s">
        <v>196</v>
      </c>
      <c r="J4" s="62" t="s">
        <v>225</v>
      </c>
      <c r="K4" s="62" t="s">
        <v>226</v>
      </c>
      <c r="L4" s="52"/>
    </row>
    <row r="5" spans="1:12" ht="24.95" customHeight="1" x14ac:dyDescent="0.15">
      <c r="A5" s="58">
        <v>2018</v>
      </c>
      <c r="B5" s="44">
        <v>4</v>
      </c>
      <c r="C5" s="44" t="s">
        <v>108</v>
      </c>
      <c r="D5" s="44" t="s">
        <v>77</v>
      </c>
      <c r="E5" s="122" t="s">
        <v>109</v>
      </c>
      <c r="F5" s="60">
        <v>1</v>
      </c>
      <c r="G5" s="73" t="s">
        <v>86</v>
      </c>
      <c r="H5" s="154">
        <v>1470</v>
      </c>
      <c r="I5" s="137" t="s">
        <v>196</v>
      </c>
      <c r="J5" s="146" t="s">
        <v>225</v>
      </c>
      <c r="K5" s="146" t="s">
        <v>226</v>
      </c>
      <c r="L5" s="52"/>
    </row>
    <row r="6" spans="1:12" ht="24.95" customHeight="1" x14ac:dyDescent="0.15">
      <c r="A6" s="58">
        <v>2018</v>
      </c>
      <c r="B6" s="44">
        <v>4</v>
      </c>
      <c r="C6" s="44" t="s">
        <v>106</v>
      </c>
      <c r="D6" s="44" t="s">
        <v>77</v>
      </c>
      <c r="E6" s="122" t="s">
        <v>107</v>
      </c>
      <c r="F6" s="60">
        <v>1</v>
      </c>
      <c r="G6" s="73" t="s">
        <v>86</v>
      </c>
      <c r="H6" s="154">
        <v>960</v>
      </c>
      <c r="I6" s="137" t="s">
        <v>196</v>
      </c>
      <c r="J6" s="146" t="s">
        <v>225</v>
      </c>
      <c r="K6" s="146" t="s">
        <v>226</v>
      </c>
      <c r="L6" s="44"/>
    </row>
    <row r="7" spans="1:12" ht="24.95" customHeight="1" x14ac:dyDescent="0.15">
      <c r="A7" s="58">
        <v>2018</v>
      </c>
      <c r="B7" s="58">
        <v>4</v>
      </c>
      <c r="C7" s="58" t="s">
        <v>110</v>
      </c>
      <c r="D7" s="58" t="s">
        <v>77</v>
      </c>
      <c r="E7" s="59" t="s">
        <v>111</v>
      </c>
      <c r="F7" s="71">
        <v>260</v>
      </c>
      <c r="G7" s="61" t="s">
        <v>112</v>
      </c>
      <c r="H7" s="155">
        <v>3898</v>
      </c>
      <c r="I7" s="137" t="s">
        <v>196</v>
      </c>
      <c r="J7" s="62" t="s">
        <v>148</v>
      </c>
      <c r="K7" s="62" t="s">
        <v>199</v>
      </c>
      <c r="L7" s="44"/>
    </row>
    <row r="8" spans="1:12" ht="24.95" customHeight="1" x14ac:dyDescent="0.15">
      <c r="A8" s="58">
        <v>2018</v>
      </c>
      <c r="B8" s="138">
        <v>4</v>
      </c>
      <c r="C8" s="134" t="s">
        <v>180</v>
      </c>
      <c r="D8" s="44" t="s">
        <v>77</v>
      </c>
      <c r="E8" s="72" t="s">
        <v>182</v>
      </c>
      <c r="F8" s="60">
        <v>36</v>
      </c>
      <c r="G8" s="73" t="s">
        <v>181</v>
      </c>
      <c r="H8" s="154">
        <v>900</v>
      </c>
      <c r="I8" s="137" t="s">
        <v>196</v>
      </c>
      <c r="J8" s="62" t="s">
        <v>183</v>
      </c>
      <c r="K8" s="135" t="s">
        <v>184</v>
      </c>
      <c r="L8" s="44"/>
    </row>
    <row r="9" spans="1:12" ht="24.95" customHeight="1" x14ac:dyDescent="0.15">
      <c r="A9" s="58">
        <v>2018</v>
      </c>
      <c r="B9" s="138">
        <v>4</v>
      </c>
      <c r="C9" s="44" t="s">
        <v>186</v>
      </c>
      <c r="D9" s="44" t="s">
        <v>77</v>
      </c>
      <c r="E9" s="72" t="s">
        <v>185</v>
      </c>
      <c r="F9" s="60">
        <v>3000</v>
      </c>
      <c r="G9" s="73" t="s">
        <v>187</v>
      </c>
      <c r="H9" s="154">
        <v>546</v>
      </c>
      <c r="I9" s="137" t="s">
        <v>196</v>
      </c>
      <c r="J9" s="62" t="s">
        <v>188</v>
      </c>
      <c r="K9" s="62" t="s">
        <v>189</v>
      </c>
      <c r="L9" s="44"/>
    </row>
    <row r="10" spans="1:12" ht="24.95" customHeight="1" x14ac:dyDescent="0.15">
      <c r="A10" s="58">
        <v>2018</v>
      </c>
      <c r="B10" s="138">
        <v>4</v>
      </c>
      <c r="C10" s="136" t="s">
        <v>190</v>
      </c>
      <c r="D10" s="58" t="s">
        <v>77</v>
      </c>
      <c r="E10" s="59" t="s">
        <v>192</v>
      </c>
      <c r="F10" s="71">
        <v>1</v>
      </c>
      <c r="G10" s="61" t="s">
        <v>194</v>
      </c>
      <c r="H10" s="155">
        <v>300</v>
      </c>
      <c r="I10" s="137" t="s">
        <v>196</v>
      </c>
      <c r="J10" s="139" t="s">
        <v>197</v>
      </c>
      <c r="K10" s="139" t="s">
        <v>198</v>
      </c>
      <c r="L10" s="44"/>
    </row>
    <row r="11" spans="1:12" ht="24.95" customHeight="1" x14ac:dyDescent="0.15">
      <c r="A11" s="58">
        <v>2018</v>
      </c>
      <c r="B11" s="138">
        <v>4</v>
      </c>
      <c r="C11" s="136" t="s">
        <v>191</v>
      </c>
      <c r="D11" s="58" t="s">
        <v>77</v>
      </c>
      <c r="E11" s="145" t="s">
        <v>193</v>
      </c>
      <c r="F11" s="71">
        <v>1</v>
      </c>
      <c r="G11" s="61" t="s">
        <v>195</v>
      </c>
      <c r="H11" s="155">
        <v>200</v>
      </c>
      <c r="I11" s="144" t="s">
        <v>196</v>
      </c>
      <c r="J11" s="146" t="s">
        <v>197</v>
      </c>
      <c r="K11" s="146" t="s">
        <v>198</v>
      </c>
      <c r="L11" s="148"/>
    </row>
    <row r="12" spans="1:12" ht="24.95" customHeight="1" x14ac:dyDescent="0.15">
      <c r="A12" s="142">
        <v>2018</v>
      </c>
      <c r="B12" s="142">
        <v>4</v>
      </c>
      <c r="C12" s="141" t="s">
        <v>202</v>
      </c>
      <c r="D12" s="148" t="s">
        <v>77</v>
      </c>
      <c r="E12" s="152" t="s">
        <v>192</v>
      </c>
      <c r="F12" s="71">
        <v>1</v>
      </c>
      <c r="G12" s="61" t="s">
        <v>195</v>
      </c>
      <c r="H12" s="154">
        <v>600</v>
      </c>
      <c r="I12" s="149" t="s">
        <v>116</v>
      </c>
      <c r="J12" s="149" t="s">
        <v>197</v>
      </c>
      <c r="K12" s="149" t="s">
        <v>198</v>
      </c>
      <c r="L12" s="147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11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8" sqref="G3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59" t="s">
        <v>97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15">
      <c r="A2" s="160" t="s">
        <v>116</v>
      </c>
      <c r="B2" s="160"/>
      <c r="C2" s="1"/>
      <c r="D2" s="1"/>
      <c r="E2" s="1"/>
      <c r="F2" s="1"/>
      <c r="G2" s="1"/>
      <c r="H2" s="1"/>
      <c r="I2" s="57" t="s">
        <v>3</v>
      </c>
    </row>
    <row r="3" spans="1:9" ht="26.25" customHeight="1" x14ac:dyDescent="0.15">
      <c r="A3" s="186" t="s">
        <v>4</v>
      </c>
      <c r="B3" s="184" t="s">
        <v>5</v>
      </c>
      <c r="C3" s="184" t="s">
        <v>78</v>
      </c>
      <c r="D3" s="184" t="s">
        <v>99</v>
      </c>
      <c r="E3" s="182" t="s">
        <v>102</v>
      </c>
      <c r="F3" s="183"/>
      <c r="G3" s="182" t="s">
        <v>103</v>
      </c>
      <c r="H3" s="183"/>
      <c r="I3" s="184" t="s">
        <v>98</v>
      </c>
    </row>
    <row r="4" spans="1:9" ht="28.5" customHeight="1" x14ac:dyDescent="0.15">
      <c r="A4" s="187"/>
      <c r="B4" s="185"/>
      <c r="C4" s="185"/>
      <c r="D4" s="185"/>
      <c r="E4" s="69" t="s">
        <v>100</v>
      </c>
      <c r="F4" s="69" t="s">
        <v>101</v>
      </c>
      <c r="G4" s="69" t="s">
        <v>100</v>
      </c>
      <c r="H4" s="69" t="s">
        <v>101</v>
      </c>
      <c r="I4" s="185"/>
    </row>
    <row r="5" spans="1:9" ht="28.5" customHeight="1" x14ac:dyDescent="0.15">
      <c r="A5" s="15"/>
      <c r="B5" s="77" t="s">
        <v>114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B1" workbookViewId="0">
      <selection activeCell="E13" sqref="E12:E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53" customWidth="1"/>
    <col min="6" max="6" width="15.77734375" customWidth="1"/>
    <col min="7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57" t="s">
        <v>87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158" t="s">
        <v>113</v>
      </c>
      <c r="B2" s="158"/>
      <c r="C2" s="158"/>
      <c r="D2" s="94"/>
      <c r="E2" s="150"/>
      <c r="F2" s="94"/>
      <c r="G2" s="94"/>
      <c r="H2" s="94"/>
      <c r="I2" s="94"/>
    </row>
    <row r="3" spans="1:9" ht="24" x14ac:dyDescent="0.15">
      <c r="A3" s="74" t="s">
        <v>46</v>
      </c>
      <c r="B3" s="75" t="s">
        <v>47</v>
      </c>
      <c r="C3" s="74" t="s">
        <v>63</v>
      </c>
      <c r="D3" s="74" t="s">
        <v>0</v>
      </c>
      <c r="E3" s="151" t="s">
        <v>64</v>
      </c>
      <c r="F3" s="74" t="s">
        <v>48</v>
      </c>
      <c r="G3" s="74" t="s">
        <v>49</v>
      </c>
      <c r="H3" s="74" t="s">
        <v>50</v>
      </c>
      <c r="I3" s="74" t="s">
        <v>1</v>
      </c>
    </row>
    <row r="4" spans="1:9" ht="20.100000000000001" customHeight="1" x14ac:dyDescent="0.15">
      <c r="A4" s="142">
        <v>2018</v>
      </c>
      <c r="B4" s="142">
        <v>4</v>
      </c>
      <c r="C4" s="140" t="s">
        <v>200</v>
      </c>
      <c r="D4" s="148" t="s">
        <v>77</v>
      </c>
      <c r="E4" s="156">
        <v>200</v>
      </c>
      <c r="F4" s="149" t="s">
        <v>116</v>
      </c>
      <c r="G4" s="149" t="s">
        <v>197</v>
      </c>
      <c r="H4" s="149" t="s">
        <v>198</v>
      </c>
      <c r="I4" s="52"/>
    </row>
    <row r="5" spans="1:9" ht="20.100000000000001" customHeight="1" x14ac:dyDescent="0.15">
      <c r="A5" s="142">
        <v>2018</v>
      </c>
      <c r="B5" s="142">
        <v>4</v>
      </c>
      <c r="C5" s="140" t="s">
        <v>201</v>
      </c>
      <c r="D5" s="148" t="s">
        <v>77</v>
      </c>
      <c r="E5" s="156">
        <v>1500</v>
      </c>
      <c r="F5" s="149" t="s">
        <v>116</v>
      </c>
      <c r="G5" s="149" t="s">
        <v>197</v>
      </c>
      <c r="H5" s="149" t="s">
        <v>198</v>
      </c>
      <c r="I5" s="147"/>
    </row>
    <row r="6" spans="1:9" ht="20.100000000000001" customHeight="1" x14ac:dyDescent="0.15"/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G23" sqref="G2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2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57" t="s">
        <v>94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6.25" thickBot="1" x14ac:dyDescent="0.2">
      <c r="A2" s="158" t="s">
        <v>113</v>
      </c>
      <c r="B2" s="158"/>
      <c r="C2" s="158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27" customHeight="1" thickBot="1" x14ac:dyDescent="0.2">
      <c r="A3" s="31" t="s">
        <v>46</v>
      </c>
      <c r="B3" s="32" t="s">
        <v>47</v>
      </c>
      <c r="C3" s="33" t="s">
        <v>93</v>
      </c>
      <c r="D3" s="33" t="s">
        <v>92</v>
      </c>
      <c r="E3" s="33" t="s">
        <v>0</v>
      </c>
      <c r="F3" s="32" t="s">
        <v>91</v>
      </c>
      <c r="G3" s="32" t="s">
        <v>90</v>
      </c>
      <c r="H3" s="32" t="s">
        <v>89</v>
      </c>
      <c r="I3" s="32" t="s">
        <v>88</v>
      </c>
      <c r="J3" s="33" t="s">
        <v>48</v>
      </c>
      <c r="K3" s="33" t="s">
        <v>49</v>
      </c>
      <c r="L3" s="33" t="s">
        <v>50</v>
      </c>
      <c r="M3" s="34" t="s">
        <v>1</v>
      </c>
    </row>
    <row r="4" spans="1:13" ht="27" customHeight="1" thickTop="1" thickBot="1" x14ac:dyDescent="0.2">
      <c r="A4" s="68">
        <v>2018</v>
      </c>
      <c r="B4" s="64">
        <v>4</v>
      </c>
      <c r="C4" s="76" t="s">
        <v>203</v>
      </c>
      <c r="D4" s="67" t="s">
        <v>204</v>
      </c>
      <c r="E4" s="64" t="s">
        <v>205</v>
      </c>
      <c r="F4" s="66">
        <v>3661</v>
      </c>
      <c r="G4" s="65" t="s">
        <v>206</v>
      </c>
      <c r="H4" s="65" t="s">
        <v>192</v>
      </c>
      <c r="I4" s="65">
        <v>3661</v>
      </c>
      <c r="J4" s="64" t="s">
        <v>207</v>
      </c>
      <c r="K4" s="64" t="s">
        <v>208</v>
      </c>
      <c r="L4" s="64" t="s">
        <v>209</v>
      </c>
      <c r="M4" s="63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8" sqref="C8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5.5" x14ac:dyDescent="0.15">
      <c r="A2" s="160" t="s">
        <v>115</v>
      </c>
      <c r="B2" s="160"/>
      <c r="C2" s="1"/>
      <c r="D2" s="1"/>
      <c r="E2" s="1"/>
      <c r="F2" s="2"/>
      <c r="G2" s="2"/>
      <c r="H2" s="2"/>
      <c r="I2" s="2"/>
      <c r="J2" s="161" t="s">
        <v>3</v>
      </c>
      <c r="K2" s="161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77" t="s">
        <v>114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5.5" x14ac:dyDescent="0.15">
      <c r="A2" s="160" t="s">
        <v>115</v>
      </c>
      <c r="B2" s="160"/>
      <c r="C2" s="1"/>
      <c r="D2" s="1"/>
      <c r="E2" s="1"/>
      <c r="F2" s="12"/>
      <c r="G2" s="12"/>
      <c r="H2" s="12"/>
      <c r="I2" s="12"/>
      <c r="J2" s="161" t="s">
        <v>3</v>
      </c>
      <c r="K2" s="161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77" t="s">
        <v>114</v>
      </c>
      <c r="C4" s="25"/>
      <c r="D4" s="37"/>
      <c r="E4" s="36"/>
      <c r="F4" s="38"/>
      <c r="G4" s="40"/>
      <c r="H4" s="56"/>
      <c r="I4" s="56"/>
      <c r="J4" s="56"/>
      <c r="K4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2" sqref="B12"/>
    </sheetView>
  </sheetViews>
  <sheetFormatPr defaultRowHeight="13.5" x14ac:dyDescent="0.15"/>
  <cols>
    <col min="1" max="1" width="24.44140625" style="93" customWidth="1"/>
    <col min="2" max="2" width="20.109375" style="8" customWidth="1"/>
    <col min="3" max="3" width="9.5546875" style="82" customWidth="1"/>
    <col min="4" max="4" width="8.88671875" style="89" customWidth="1"/>
    <col min="5" max="5" width="9.21875" style="89" customWidth="1"/>
    <col min="6" max="8" width="9.6640625" style="89" customWidth="1"/>
    <col min="9" max="9" width="9.6640625" style="8" customWidth="1"/>
  </cols>
  <sheetData>
    <row r="1" spans="1:9" ht="25.5" x14ac:dyDescent="0.15">
      <c r="A1" s="159" t="s">
        <v>13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15">
      <c r="A2" s="91" t="s">
        <v>115</v>
      </c>
      <c r="B2" s="11"/>
      <c r="C2" s="79"/>
      <c r="D2" s="84"/>
      <c r="E2" s="84"/>
      <c r="F2" s="85"/>
      <c r="G2" s="85"/>
      <c r="H2" s="162" t="s">
        <v>3</v>
      </c>
      <c r="I2" s="162"/>
    </row>
    <row r="3" spans="1:9" ht="29.25" customHeight="1" x14ac:dyDescent="0.15">
      <c r="A3" s="92" t="s">
        <v>5</v>
      </c>
      <c r="B3" s="10" t="s">
        <v>30</v>
      </c>
      <c r="C3" s="80" t="s">
        <v>14</v>
      </c>
      <c r="D3" s="86" t="s">
        <v>15</v>
      </c>
      <c r="E3" s="86" t="s">
        <v>16</v>
      </c>
      <c r="F3" s="86" t="s">
        <v>17</v>
      </c>
      <c r="G3" s="87" t="s">
        <v>65</v>
      </c>
      <c r="H3" s="86" t="s">
        <v>29</v>
      </c>
      <c r="I3" s="10" t="s">
        <v>18</v>
      </c>
    </row>
    <row r="4" spans="1:9" ht="29.25" customHeight="1" x14ac:dyDescent="0.15">
      <c r="A4" s="106" t="s">
        <v>147</v>
      </c>
      <c r="B4" s="78" t="s">
        <v>118</v>
      </c>
      <c r="C4" s="81">
        <v>702206540</v>
      </c>
      <c r="D4" s="107">
        <v>43097</v>
      </c>
      <c r="E4" s="107">
        <v>43101</v>
      </c>
      <c r="F4" s="108">
        <v>43465</v>
      </c>
      <c r="G4" s="108">
        <v>43159</v>
      </c>
      <c r="H4" s="108">
        <v>43166</v>
      </c>
      <c r="I4" s="102"/>
    </row>
    <row r="5" spans="1:9" ht="29.25" customHeight="1" x14ac:dyDescent="0.15">
      <c r="A5" s="114" t="s">
        <v>119</v>
      </c>
      <c r="B5" s="26" t="s">
        <v>120</v>
      </c>
      <c r="C5" s="109">
        <v>2520000</v>
      </c>
      <c r="D5" s="110">
        <v>43098</v>
      </c>
      <c r="E5" s="108">
        <v>43101</v>
      </c>
      <c r="F5" s="108">
        <v>43465</v>
      </c>
      <c r="G5" s="108">
        <v>43159</v>
      </c>
      <c r="H5" s="108">
        <v>43161</v>
      </c>
      <c r="I5" s="102"/>
    </row>
    <row r="6" spans="1:9" ht="29.25" customHeight="1" x14ac:dyDescent="0.15">
      <c r="A6" s="114" t="s">
        <v>121</v>
      </c>
      <c r="B6" s="115" t="s">
        <v>122</v>
      </c>
      <c r="C6" s="109">
        <v>3240000</v>
      </c>
      <c r="D6" s="112">
        <v>43097</v>
      </c>
      <c r="E6" s="113">
        <v>43101</v>
      </c>
      <c r="F6" s="108">
        <v>43465</v>
      </c>
      <c r="G6" s="108">
        <v>43159</v>
      </c>
      <c r="H6" s="108">
        <v>43161</v>
      </c>
      <c r="I6" s="102"/>
    </row>
    <row r="7" spans="1:9" ht="29.25" customHeight="1" x14ac:dyDescent="0.15">
      <c r="A7" s="114" t="s">
        <v>124</v>
      </c>
      <c r="B7" s="115" t="s">
        <v>123</v>
      </c>
      <c r="C7" s="109">
        <v>15470000</v>
      </c>
      <c r="D7" s="110">
        <v>43105</v>
      </c>
      <c r="E7" s="108">
        <v>43108</v>
      </c>
      <c r="F7" s="108">
        <v>43465</v>
      </c>
      <c r="G7" s="108">
        <v>43159</v>
      </c>
      <c r="H7" s="108">
        <v>43161</v>
      </c>
      <c r="I7" s="102"/>
    </row>
    <row r="8" spans="1:9" ht="29.25" customHeight="1" x14ac:dyDescent="0.15">
      <c r="A8" s="114" t="s">
        <v>125</v>
      </c>
      <c r="B8" s="115" t="s">
        <v>126</v>
      </c>
      <c r="C8" s="109">
        <v>2520000</v>
      </c>
      <c r="D8" s="110">
        <v>43097</v>
      </c>
      <c r="E8" s="108">
        <v>43101</v>
      </c>
      <c r="F8" s="108">
        <v>43465</v>
      </c>
      <c r="G8" s="108">
        <v>43159</v>
      </c>
      <c r="H8" s="108">
        <v>43161</v>
      </c>
      <c r="I8" s="111"/>
    </row>
    <row r="9" spans="1:9" ht="29.25" customHeight="1" x14ac:dyDescent="0.15">
      <c r="A9" s="114" t="s">
        <v>127</v>
      </c>
      <c r="B9" s="78" t="s">
        <v>128</v>
      </c>
      <c r="C9" s="81">
        <v>2112000</v>
      </c>
      <c r="D9" s="110">
        <v>43096</v>
      </c>
      <c r="E9" s="108">
        <v>43101</v>
      </c>
      <c r="F9" s="108">
        <v>43465</v>
      </c>
      <c r="G9" s="108">
        <v>43159</v>
      </c>
      <c r="H9" s="108">
        <v>43161</v>
      </c>
      <c r="I9" s="102"/>
    </row>
    <row r="10" spans="1:9" ht="29.25" customHeight="1" x14ac:dyDescent="0.15">
      <c r="A10" s="114" t="s">
        <v>129</v>
      </c>
      <c r="B10" s="115" t="s">
        <v>130</v>
      </c>
      <c r="C10" s="109">
        <v>2376000</v>
      </c>
      <c r="D10" s="110">
        <v>43095</v>
      </c>
      <c r="E10" s="108">
        <v>43101</v>
      </c>
      <c r="F10" s="108">
        <v>43465</v>
      </c>
      <c r="G10" s="108">
        <v>43159</v>
      </c>
      <c r="H10" s="108">
        <v>43161</v>
      </c>
      <c r="I10" s="102"/>
    </row>
    <row r="11" spans="1:9" ht="29.25" customHeight="1" x14ac:dyDescent="0.15">
      <c r="A11" s="114" t="s">
        <v>133</v>
      </c>
      <c r="B11" s="26" t="s">
        <v>134</v>
      </c>
      <c r="C11" s="109">
        <v>1620000</v>
      </c>
      <c r="D11" s="110">
        <v>43098</v>
      </c>
      <c r="E11" s="108">
        <v>43108</v>
      </c>
      <c r="F11" s="108">
        <v>43465</v>
      </c>
      <c r="G11" s="108">
        <v>43159</v>
      </c>
      <c r="H11" s="108">
        <v>43161</v>
      </c>
      <c r="I11" s="102"/>
    </row>
    <row r="12" spans="1:9" ht="29.25" customHeight="1" x14ac:dyDescent="0.15">
      <c r="A12" s="116" t="s">
        <v>135</v>
      </c>
      <c r="B12" s="117" t="s">
        <v>136</v>
      </c>
      <c r="C12" s="103">
        <v>2752000</v>
      </c>
      <c r="D12" s="110">
        <v>43105</v>
      </c>
      <c r="E12" s="108">
        <v>43108</v>
      </c>
      <c r="F12" s="108">
        <v>43131</v>
      </c>
      <c r="G12" s="108">
        <v>43159</v>
      </c>
      <c r="H12" s="108">
        <v>43161</v>
      </c>
      <c r="I12" s="102"/>
    </row>
    <row r="13" spans="1:9" ht="29.25" customHeight="1" x14ac:dyDescent="0.15">
      <c r="A13" s="116" t="s">
        <v>140</v>
      </c>
      <c r="B13" s="117" t="s">
        <v>141</v>
      </c>
      <c r="C13" s="95">
        <v>6600000</v>
      </c>
      <c r="D13" s="88">
        <v>43097</v>
      </c>
      <c r="E13" s="83">
        <v>43101</v>
      </c>
      <c r="F13" s="83">
        <v>43465</v>
      </c>
      <c r="G13" s="83">
        <v>43186</v>
      </c>
      <c r="H13" s="83">
        <v>43186</v>
      </c>
      <c r="I13" s="35"/>
    </row>
    <row r="14" spans="1:9" ht="29.25" customHeight="1" x14ac:dyDescent="0.15">
      <c r="A14" s="116" t="s">
        <v>149</v>
      </c>
      <c r="B14" s="117" t="s">
        <v>150</v>
      </c>
      <c r="C14" s="103">
        <v>11411160</v>
      </c>
      <c r="D14" s="110">
        <v>43100</v>
      </c>
      <c r="E14" s="108">
        <v>43101</v>
      </c>
      <c r="F14" s="108">
        <v>43465</v>
      </c>
      <c r="G14" s="108">
        <v>43159</v>
      </c>
      <c r="H14" s="108">
        <v>43167</v>
      </c>
      <c r="I14" s="35"/>
    </row>
    <row r="15" spans="1:9" s="143" customFormat="1" ht="29.25" customHeight="1" x14ac:dyDescent="0.15">
      <c r="A15" s="116" t="s">
        <v>153</v>
      </c>
      <c r="B15" s="117" t="s">
        <v>154</v>
      </c>
      <c r="C15" s="103">
        <v>2326380</v>
      </c>
      <c r="D15" s="110">
        <v>43151</v>
      </c>
      <c r="E15" s="110">
        <v>43151</v>
      </c>
      <c r="F15" s="108">
        <v>43152</v>
      </c>
      <c r="G15" s="108">
        <v>43152</v>
      </c>
      <c r="H15" s="108">
        <v>43152</v>
      </c>
      <c r="I15" s="35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23" sqref="F23"/>
    </sheetView>
  </sheetViews>
  <sheetFormatPr defaultRowHeight="13.5" x14ac:dyDescent="0.15"/>
  <cols>
    <col min="1" max="1" width="15.109375" style="8" bestFit="1" customWidth="1"/>
    <col min="2" max="2" width="20.77734375" style="8" customWidth="1"/>
    <col min="3" max="3" width="11.109375" style="8" customWidth="1"/>
    <col min="4" max="4" width="9.5546875" style="82" bestFit="1" customWidth="1"/>
    <col min="5" max="8" width="9.5546875" style="82" customWidth="1"/>
    <col min="9" max="9" width="16.109375" style="18" customWidth="1"/>
  </cols>
  <sheetData>
    <row r="1" spans="1:9" ht="25.5" x14ac:dyDescent="0.15">
      <c r="A1" s="159" t="s">
        <v>19</v>
      </c>
      <c r="B1" s="159"/>
      <c r="C1" s="159"/>
      <c r="D1" s="159"/>
      <c r="E1" s="159"/>
      <c r="F1" s="159"/>
      <c r="G1" s="159"/>
      <c r="H1" s="159"/>
      <c r="I1" s="159"/>
    </row>
    <row r="2" spans="1:9" ht="25.5" x14ac:dyDescent="0.15">
      <c r="A2" s="160" t="s">
        <v>116</v>
      </c>
      <c r="B2" s="160"/>
      <c r="C2" s="1"/>
      <c r="D2" s="79"/>
      <c r="E2" s="79"/>
      <c r="F2" s="79"/>
      <c r="G2" s="79"/>
      <c r="H2" s="79"/>
      <c r="I2" s="57" t="s">
        <v>83</v>
      </c>
    </row>
    <row r="3" spans="1:9" ht="26.25" customHeight="1" x14ac:dyDescent="0.15">
      <c r="A3" s="9" t="s">
        <v>4</v>
      </c>
      <c r="B3" s="10" t="s">
        <v>5</v>
      </c>
      <c r="C3" s="10" t="s">
        <v>78</v>
      </c>
      <c r="D3" s="80" t="s">
        <v>79</v>
      </c>
      <c r="E3" s="80" t="s">
        <v>84</v>
      </c>
      <c r="F3" s="80" t="s">
        <v>80</v>
      </c>
      <c r="G3" s="80" t="s">
        <v>81</v>
      </c>
      <c r="H3" s="80" t="s">
        <v>82</v>
      </c>
      <c r="I3" s="10" t="s">
        <v>95</v>
      </c>
    </row>
    <row r="4" spans="1:9" ht="28.5" customHeight="1" x14ac:dyDescent="0.15">
      <c r="A4" s="15" t="s">
        <v>117</v>
      </c>
      <c r="B4" s="96" t="s">
        <v>146</v>
      </c>
      <c r="C4" s="78" t="s">
        <v>118</v>
      </c>
      <c r="D4" s="81">
        <v>702206540</v>
      </c>
      <c r="E4" s="81"/>
      <c r="F4" s="81">
        <f>54242290*2</f>
        <v>108484580</v>
      </c>
      <c r="G4" s="81"/>
      <c r="H4" s="81">
        <f>SUM(E4:G4)</f>
        <v>108484580</v>
      </c>
      <c r="I4" s="97"/>
    </row>
    <row r="5" spans="1:9" ht="28.5" customHeight="1" x14ac:dyDescent="0.15">
      <c r="A5" s="15" t="s">
        <v>115</v>
      </c>
      <c r="B5" s="98" t="s">
        <v>145</v>
      </c>
      <c r="C5" s="26" t="s">
        <v>120</v>
      </c>
      <c r="D5" s="81">
        <v>2520000</v>
      </c>
      <c r="E5" s="81"/>
      <c r="F5" s="81">
        <f>210000*2</f>
        <v>420000</v>
      </c>
      <c r="G5" s="81"/>
      <c r="H5" s="81">
        <f t="shared" ref="H5:H12" si="0">SUM(E5:G5)</f>
        <v>420000</v>
      </c>
      <c r="I5" s="97"/>
    </row>
    <row r="6" spans="1:9" ht="28.5" customHeight="1" x14ac:dyDescent="0.15">
      <c r="A6" s="15" t="s">
        <v>115</v>
      </c>
      <c r="B6" s="98" t="s">
        <v>121</v>
      </c>
      <c r="C6" s="98" t="s">
        <v>122</v>
      </c>
      <c r="D6" s="81">
        <v>3240000</v>
      </c>
      <c r="E6" s="81"/>
      <c r="F6" s="81">
        <f>270000*2</f>
        <v>540000</v>
      </c>
      <c r="G6" s="81"/>
      <c r="H6" s="81">
        <f t="shared" si="0"/>
        <v>540000</v>
      </c>
      <c r="I6" s="97"/>
    </row>
    <row r="7" spans="1:9" ht="28.5" customHeight="1" x14ac:dyDescent="0.15">
      <c r="A7" s="15" t="s">
        <v>115</v>
      </c>
      <c r="B7" s="99" t="s">
        <v>132</v>
      </c>
      <c r="C7" s="98" t="s">
        <v>123</v>
      </c>
      <c r="D7" s="81">
        <v>15470000</v>
      </c>
      <c r="E7" s="81"/>
      <c r="F7" s="81">
        <f>1260000*2</f>
        <v>2520000</v>
      </c>
      <c r="G7" s="81"/>
      <c r="H7" s="81">
        <f t="shared" si="0"/>
        <v>2520000</v>
      </c>
      <c r="I7" s="97"/>
    </row>
    <row r="8" spans="1:9" ht="28.5" customHeight="1" x14ac:dyDescent="0.15">
      <c r="A8" s="15" t="s">
        <v>115</v>
      </c>
      <c r="B8" s="98" t="s">
        <v>125</v>
      </c>
      <c r="C8" s="98" t="s">
        <v>126</v>
      </c>
      <c r="D8" s="100">
        <v>2520000</v>
      </c>
      <c r="E8" s="81"/>
      <c r="F8" s="81">
        <f>210000*2</f>
        <v>420000</v>
      </c>
      <c r="G8" s="81"/>
      <c r="H8" s="81">
        <f t="shared" si="0"/>
        <v>420000</v>
      </c>
      <c r="I8" s="97"/>
    </row>
    <row r="9" spans="1:9" ht="28.5" customHeight="1" x14ac:dyDescent="0.15">
      <c r="A9" s="15" t="s">
        <v>115</v>
      </c>
      <c r="B9" s="98" t="s">
        <v>139</v>
      </c>
      <c r="C9" s="78" t="s">
        <v>128</v>
      </c>
      <c r="D9" s="81">
        <v>2112000</v>
      </c>
      <c r="E9" s="81"/>
      <c r="F9" s="81">
        <f>176000*2</f>
        <v>352000</v>
      </c>
      <c r="G9" s="81"/>
      <c r="H9" s="81">
        <f t="shared" si="0"/>
        <v>352000</v>
      </c>
      <c r="I9" s="97"/>
    </row>
    <row r="10" spans="1:9" ht="28.5" customHeight="1" x14ac:dyDescent="0.15">
      <c r="A10" s="15" t="s">
        <v>115</v>
      </c>
      <c r="B10" s="98" t="s">
        <v>138</v>
      </c>
      <c r="C10" s="98" t="s">
        <v>130</v>
      </c>
      <c r="D10" s="100">
        <v>2376000</v>
      </c>
      <c r="E10" s="81"/>
      <c r="F10" s="81">
        <f>198000*2</f>
        <v>396000</v>
      </c>
      <c r="G10" s="81"/>
      <c r="H10" s="81">
        <f t="shared" si="0"/>
        <v>396000</v>
      </c>
      <c r="I10" s="97"/>
    </row>
    <row r="11" spans="1:9" ht="28.5" customHeight="1" x14ac:dyDescent="0.15">
      <c r="A11" s="15" t="s">
        <v>113</v>
      </c>
      <c r="B11" s="99" t="s">
        <v>155</v>
      </c>
      <c r="C11" s="116" t="s">
        <v>137</v>
      </c>
      <c r="D11" s="100">
        <v>1800000</v>
      </c>
      <c r="E11" s="81"/>
      <c r="F11" s="81">
        <v>158000</v>
      </c>
      <c r="G11" s="81"/>
      <c r="H11" s="81">
        <f t="shared" si="0"/>
        <v>158000</v>
      </c>
      <c r="I11" s="97"/>
    </row>
    <row r="12" spans="1:9" ht="28.5" customHeight="1" x14ac:dyDescent="0.15">
      <c r="A12" s="15" t="s">
        <v>115</v>
      </c>
      <c r="B12" s="99" t="s">
        <v>133</v>
      </c>
      <c r="C12" s="26" t="s">
        <v>134</v>
      </c>
      <c r="D12" s="81">
        <v>1620000</v>
      </c>
      <c r="E12" s="81"/>
      <c r="F12" s="81">
        <f>135000*2</f>
        <v>270000</v>
      </c>
      <c r="G12" s="81"/>
      <c r="H12" s="81">
        <f t="shared" si="0"/>
        <v>270000</v>
      </c>
      <c r="I12" s="97"/>
    </row>
    <row r="13" spans="1:9" ht="28.5" customHeight="1" x14ac:dyDescent="0.15">
      <c r="A13" s="15" t="s">
        <v>115</v>
      </c>
      <c r="B13" s="101" t="s">
        <v>140</v>
      </c>
      <c r="C13" s="102" t="s">
        <v>141</v>
      </c>
      <c r="D13" s="103">
        <v>6600000</v>
      </c>
      <c r="E13" s="104"/>
      <c r="F13" s="104">
        <f>550000*2</f>
        <v>1100000</v>
      </c>
      <c r="G13" s="104"/>
      <c r="H13" s="81">
        <f>SUM(E13:G13)</f>
        <v>1100000</v>
      </c>
      <c r="I13" s="97"/>
    </row>
    <row r="14" spans="1:9" ht="28.5" customHeight="1" x14ac:dyDescent="0.15">
      <c r="A14" s="15" t="s">
        <v>113</v>
      </c>
      <c r="B14" s="101" t="s">
        <v>151</v>
      </c>
      <c r="C14" s="102" t="s">
        <v>152</v>
      </c>
      <c r="D14" s="105">
        <v>11411160</v>
      </c>
      <c r="E14" s="81"/>
      <c r="F14" s="81">
        <f>950930*2</f>
        <v>1901860</v>
      </c>
      <c r="G14" s="81"/>
      <c r="H14" s="81">
        <f>SUM(E14:G14)</f>
        <v>1901860</v>
      </c>
      <c r="I14" s="97"/>
    </row>
    <row r="15" spans="1:9" ht="28.5" customHeight="1" x14ac:dyDescent="0.15">
      <c r="A15" s="15" t="s">
        <v>113</v>
      </c>
      <c r="B15" s="101" t="s">
        <v>153</v>
      </c>
      <c r="C15" s="102" t="s">
        <v>154</v>
      </c>
      <c r="D15" s="105">
        <v>2326380</v>
      </c>
      <c r="E15" s="81"/>
      <c r="F15" s="81"/>
      <c r="G15" s="81">
        <v>2326380</v>
      </c>
      <c r="H15" s="81">
        <f>SUM(E15:G15)</f>
        <v>2326380</v>
      </c>
      <c r="I15" s="97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" workbookViewId="0">
      <selection activeCell="C17" sqref="C17:E17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59" t="s">
        <v>21</v>
      </c>
      <c r="B1" s="159"/>
      <c r="C1" s="159"/>
      <c r="D1" s="159"/>
      <c r="E1" s="159"/>
    </row>
    <row r="2" spans="1:5" ht="26.25" thickBot="1" x14ac:dyDescent="0.2">
      <c r="A2" s="70" t="s">
        <v>113</v>
      </c>
      <c r="B2" s="27"/>
      <c r="C2" s="1"/>
      <c r="D2" s="1"/>
      <c r="E2" s="90" t="s">
        <v>52</v>
      </c>
    </row>
    <row r="3" spans="1:5" ht="21" customHeight="1" thickTop="1" x14ac:dyDescent="0.15">
      <c r="A3" s="163" t="s">
        <v>53</v>
      </c>
      <c r="B3" s="28" t="s">
        <v>54</v>
      </c>
      <c r="C3" s="166" t="s">
        <v>166</v>
      </c>
      <c r="D3" s="167"/>
      <c r="E3" s="168"/>
    </row>
    <row r="4" spans="1:5" ht="21" customHeight="1" x14ac:dyDescent="0.15">
      <c r="A4" s="164"/>
      <c r="B4" s="29" t="s">
        <v>55</v>
      </c>
      <c r="C4" s="120">
        <v>2398800</v>
      </c>
      <c r="D4" s="45" t="s">
        <v>56</v>
      </c>
      <c r="E4" s="121">
        <v>2326380</v>
      </c>
    </row>
    <row r="5" spans="1:5" ht="21" customHeight="1" x14ac:dyDescent="0.15">
      <c r="A5" s="164"/>
      <c r="B5" s="29" t="s">
        <v>57</v>
      </c>
      <c r="C5" s="46">
        <f>E4/C4</f>
        <v>0.96980990495247621</v>
      </c>
      <c r="D5" s="45" t="s">
        <v>33</v>
      </c>
      <c r="E5" s="121">
        <v>2326380</v>
      </c>
    </row>
    <row r="6" spans="1:5" ht="21" customHeight="1" x14ac:dyDescent="0.15">
      <c r="A6" s="164"/>
      <c r="B6" s="29" t="s">
        <v>32</v>
      </c>
      <c r="C6" s="47" t="s">
        <v>158</v>
      </c>
      <c r="D6" s="45" t="s">
        <v>85</v>
      </c>
      <c r="E6" s="51" t="s">
        <v>156</v>
      </c>
    </row>
    <row r="7" spans="1:5" ht="21" customHeight="1" x14ac:dyDescent="0.15">
      <c r="A7" s="164"/>
      <c r="B7" s="29" t="s">
        <v>58</v>
      </c>
      <c r="C7" s="118" t="s">
        <v>142</v>
      </c>
      <c r="D7" s="45" t="s">
        <v>59</v>
      </c>
      <c r="E7" s="51" t="s">
        <v>157</v>
      </c>
    </row>
    <row r="8" spans="1:5" ht="21" customHeight="1" x14ac:dyDescent="0.15">
      <c r="A8" s="164"/>
      <c r="B8" s="29" t="s">
        <v>60</v>
      </c>
      <c r="C8" s="118" t="s">
        <v>143</v>
      </c>
      <c r="D8" s="45" t="s">
        <v>35</v>
      </c>
      <c r="E8" s="48" t="s">
        <v>159</v>
      </c>
    </row>
    <row r="9" spans="1:5" ht="21" customHeight="1" thickBot="1" x14ac:dyDescent="0.2">
      <c r="A9" s="165"/>
      <c r="B9" s="30" t="s">
        <v>61</v>
      </c>
      <c r="C9" s="119" t="s">
        <v>144</v>
      </c>
      <c r="D9" s="49" t="s">
        <v>62</v>
      </c>
      <c r="E9" s="50" t="s">
        <v>160</v>
      </c>
    </row>
    <row r="10" spans="1:5" ht="21" customHeight="1" thickTop="1" x14ac:dyDescent="0.15">
      <c r="A10" s="163" t="s">
        <v>53</v>
      </c>
      <c r="B10" s="28" t="s">
        <v>54</v>
      </c>
      <c r="C10" s="166" t="s">
        <v>168</v>
      </c>
      <c r="D10" s="167"/>
      <c r="E10" s="168"/>
    </row>
    <row r="11" spans="1:5" ht="21" customHeight="1" x14ac:dyDescent="0.15">
      <c r="A11" s="164"/>
      <c r="B11" s="29" t="s">
        <v>55</v>
      </c>
      <c r="C11" s="120">
        <v>836000</v>
      </c>
      <c r="D11" s="45" t="s">
        <v>56</v>
      </c>
      <c r="E11" s="121">
        <v>748000</v>
      </c>
    </row>
    <row r="12" spans="1:5" ht="21" customHeight="1" x14ac:dyDescent="0.15">
      <c r="A12" s="164"/>
      <c r="B12" s="29" t="s">
        <v>57</v>
      </c>
      <c r="C12" s="46">
        <f>E11/C11</f>
        <v>0.89473684210526316</v>
      </c>
      <c r="D12" s="45" t="s">
        <v>33</v>
      </c>
      <c r="E12" s="121">
        <v>748000</v>
      </c>
    </row>
    <row r="13" spans="1:5" ht="21" customHeight="1" x14ac:dyDescent="0.15">
      <c r="A13" s="164"/>
      <c r="B13" s="29" t="s">
        <v>32</v>
      </c>
      <c r="C13" s="47" t="s">
        <v>161</v>
      </c>
      <c r="D13" s="45" t="s">
        <v>85</v>
      </c>
      <c r="E13" s="51" t="s">
        <v>162</v>
      </c>
    </row>
    <row r="14" spans="1:5" ht="21" customHeight="1" x14ac:dyDescent="0.15">
      <c r="A14" s="164"/>
      <c r="B14" s="29" t="s">
        <v>58</v>
      </c>
      <c r="C14" s="118" t="s">
        <v>142</v>
      </c>
      <c r="D14" s="45" t="s">
        <v>59</v>
      </c>
      <c r="E14" s="51" t="s">
        <v>163</v>
      </c>
    </row>
    <row r="15" spans="1:5" ht="21" customHeight="1" x14ac:dyDescent="0.15">
      <c r="A15" s="164"/>
      <c r="B15" s="29" t="s">
        <v>60</v>
      </c>
      <c r="C15" s="118" t="s">
        <v>143</v>
      </c>
      <c r="D15" s="45" t="s">
        <v>35</v>
      </c>
      <c r="E15" s="48" t="s">
        <v>164</v>
      </c>
    </row>
    <row r="16" spans="1:5" ht="21" customHeight="1" thickBot="1" x14ac:dyDescent="0.2">
      <c r="A16" s="165"/>
      <c r="B16" s="30" t="s">
        <v>61</v>
      </c>
      <c r="C16" s="119" t="s">
        <v>144</v>
      </c>
      <c r="D16" s="49" t="s">
        <v>62</v>
      </c>
      <c r="E16" s="50" t="s">
        <v>165</v>
      </c>
    </row>
    <row r="17" spans="1:5" ht="21" customHeight="1" thickTop="1" x14ac:dyDescent="0.15">
      <c r="A17" s="163" t="s">
        <v>53</v>
      </c>
      <c r="B17" s="28" t="s">
        <v>54</v>
      </c>
      <c r="C17" s="166" t="s">
        <v>178</v>
      </c>
      <c r="D17" s="167"/>
      <c r="E17" s="168"/>
    </row>
    <row r="18" spans="1:5" ht="21" customHeight="1" x14ac:dyDescent="0.15">
      <c r="A18" s="164"/>
      <c r="B18" s="29" t="s">
        <v>55</v>
      </c>
      <c r="C18" s="120">
        <v>5200000</v>
      </c>
      <c r="D18" s="45" t="s">
        <v>56</v>
      </c>
      <c r="E18" s="121">
        <v>4680000</v>
      </c>
    </row>
    <row r="19" spans="1:5" ht="21" customHeight="1" x14ac:dyDescent="0.15">
      <c r="A19" s="164"/>
      <c r="B19" s="29" t="s">
        <v>57</v>
      </c>
      <c r="C19" s="46">
        <f>E18/C18</f>
        <v>0.9</v>
      </c>
      <c r="D19" s="45" t="s">
        <v>33</v>
      </c>
      <c r="E19" s="121">
        <v>4680000</v>
      </c>
    </row>
    <row r="20" spans="1:5" ht="21" customHeight="1" x14ac:dyDescent="0.15">
      <c r="A20" s="164"/>
      <c r="B20" s="29" t="s">
        <v>32</v>
      </c>
      <c r="C20" s="47" t="s">
        <v>173</v>
      </c>
      <c r="D20" s="45" t="s">
        <v>85</v>
      </c>
      <c r="E20" s="51" t="s">
        <v>174</v>
      </c>
    </row>
    <row r="21" spans="1:5" ht="21" customHeight="1" x14ac:dyDescent="0.15">
      <c r="A21" s="164"/>
      <c r="B21" s="29" t="s">
        <v>58</v>
      </c>
      <c r="C21" s="118" t="s">
        <v>142</v>
      </c>
      <c r="D21" s="45" t="s">
        <v>59</v>
      </c>
      <c r="E21" s="51" t="s">
        <v>175</v>
      </c>
    </row>
    <row r="22" spans="1:5" ht="21" customHeight="1" x14ac:dyDescent="0.15">
      <c r="A22" s="164"/>
      <c r="B22" s="29" t="s">
        <v>60</v>
      </c>
      <c r="C22" s="118" t="s">
        <v>143</v>
      </c>
      <c r="D22" s="45" t="s">
        <v>35</v>
      </c>
      <c r="E22" s="48" t="s">
        <v>176</v>
      </c>
    </row>
    <row r="23" spans="1:5" ht="21" customHeight="1" thickBot="1" x14ac:dyDescent="0.2">
      <c r="A23" s="165"/>
      <c r="B23" s="30" t="s">
        <v>61</v>
      </c>
      <c r="C23" s="119" t="s">
        <v>144</v>
      </c>
      <c r="D23" s="49" t="s">
        <v>62</v>
      </c>
      <c r="E23" s="50" t="s">
        <v>177</v>
      </c>
    </row>
    <row r="24" spans="1:5" s="143" customFormat="1" ht="21" customHeight="1" thickTop="1" x14ac:dyDescent="0.15">
      <c r="A24" s="163" t="s">
        <v>53</v>
      </c>
      <c r="B24" s="28" t="s">
        <v>54</v>
      </c>
      <c r="C24" s="166" t="s">
        <v>213</v>
      </c>
      <c r="D24" s="167"/>
      <c r="E24" s="168"/>
    </row>
    <row r="25" spans="1:5" s="143" customFormat="1" ht="21" customHeight="1" x14ac:dyDescent="0.15">
      <c r="A25" s="164"/>
      <c r="B25" s="29" t="s">
        <v>55</v>
      </c>
      <c r="C25" s="120">
        <v>8399000</v>
      </c>
      <c r="D25" s="45" t="s">
        <v>56</v>
      </c>
      <c r="E25" s="121">
        <v>7484620</v>
      </c>
    </row>
    <row r="26" spans="1:5" s="143" customFormat="1" ht="21" customHeight="1" x14ac:dyDescent="0.15">
      <c r="A26" s="164"/>
      <c r="B26" s="29" t="s">
        <v>57</v>
      </c>
      <c r="C26" s="46">
        <f>E25/C25</f>
        <v>0.89113227765210146</v>
      </c>
      <c r="D26" s="45" t="s">
        <v>33</v>
      </c>
      <c r="E26" s="121">
        <v>7484620</v>
      </c>
    </row>
    <row r="27" spans="1:5" s="143" customFormat="1" ht="21" customHeight="1" x14ac:dyDescent="0.15">
      <c r="A27" s="164"/>
      <c r="B27" s="29" t="s">
        <v>32</v>
      </c>
      <c r="C27" s="47" t="s">
        <v>215</v>
      </c>
      <c r="D27" s="45" t="s">
        <v>85</v>
      </c>
      <c r="E27" s="51" t="s">
        <v>216</v>
      </c>
    </row>
    <row r="28" spans="1:5" s="143" customFormat="1" ht="21" customHeight="1" x14ac:dyDescent="0.15">
      <c r="A28" s="164"/>
      <c r="B28" s="29" t="s">
        <v>58</v>
      </c>
      <c r="C28" s="118" t="s">
        <v>142</v>
      </c>
      <c r="D28" s="45" t="s">
        <v>59</v>
      </c>
      <c r="E28" s="51" t="s">
        <v>217</v>
      </c>
    </row>
    <row r="29" spans="1:5" s="143" customFormat="1" ht="21" customHeight="1" x14ac:dyDescent="0.15">
      <c r="A29" s="164"/>
      <c r="B29" s="29" t="s">
        <v>60</v>
      </c>
      <c r="C29" s="118" t="s">
        <v>143</v>
      </c>
      <c r="D29" s="45" t="s">
        <v>35</v>
      </c>
      <c r="E29" s="48" t="s">
        <v>211</v>
      </c>
    </row>
    <row r="30" spans="1:5" s="143" customFormat="1" ht="21" customHeight="1" thickBot="1" x14ac:dyDescent="0.2">
      <c r="A30" s="165"/>
      <c r="B30" s="30" t="s">
        <v>61</v>
      </c>
      <c r="C30" s="119" t="s">
        <v>144</v>
      </c>
      <c r="D30" s="49" t="s">
        <v>62</v>
      </c>
      <c r="E30" s="50" t="s">
        <v>212</v>
      </c>
    </row>
    <row r="31" spans="1:5" s="143" customFormat="1" ht="21" customHeight="1" thickTop="1" x14ac:dyDescent="0.15">
      <c r="A31" s="163" t="s">
        <v>53</v>
      </c>
      <c r="B31" s="28" t="s">
        <v>54</v>
      </c>
      <c r="C31" s="166" t="s">
        <v>223</v>
      </c>
      <c r="D31" s="167"/>
      <c r="E31" s="168"/>
    </row>
    <row r="32" spans="1:5" s="143" customFormat="1" ht="21" customHeight="1" x14ac:dyDescent="0.15">
      <c r="A32" s="164"/>
      <c r="B32" s="29" t="s">
        <v>55</v>
      </c>
      <c r="C32" s="120">
        <v>15717000</v>
      </c>
      <c r="D32" s="45" t="s">
        <v>56</v>
      </c>
      <c r="E32" s="121">
        <v>14063960</v>
      </c>
    </row>
    <row r="33" spans="1:5" s="143" customFormat="1" ht="21" customHeight="1" x14ac:dyDescent="0.15">
      <c r="A33" s="164"/>
      <c r="B33" s="29" t="s">
        <v>57</v>
      </c>
      <c r="C33" s="46">
        <f>E32/C32</f>
        <v>0.89482471209518355</v>
      </c>
      <c r="D33" s="45" t="s">
        <v>33</v>
      </c>
      <c r="E33" s="121">
        <v>14063960</v>
      </c>
    </row>
    <row r="34" spans="1:5" s="143" customFormat="1" ht="21" customHeight="1" x14ac:dyDescent="0.15">
      <c r="A34" s="164"/>
      <c r="B34" s="29" t="s">
        <v>32</v>
      </c>
      <c r="C34" s="47" t="s">
        <v>215</v>
      </c>
      <c r="D34" s="45" t="s">
        <v>85</v>
      </c>
      <c r="E34" s="51" t="s">
        <v>221</v>
      </c>
    </row>
    <row r="35" spans="1:5" s="143" customFormat="1" ht="21" customHeight="1" x14ac:dyDescent="0.15">
      <c r="A35" s="164"/>
      <c r="B35" s="29" t="s">
        <v>58</v>
      </c>
      <c r="C35" s="118" t="s">
        <v>142</v>
      </c>
      <c r="D35" s="45" t="s">
        <v>59</v>
      </c>
      <c r="E35" s="51" t="s">
        <v>222</v>
      </c>
    </row>
    <row r="36" spans="1:5" s="143" customFormat="1" ht="21" customHeight="1" x14ac:dyDescent="0.15">
      <c r="A36" s="164"/>
      <c r="B36" s="29" t="s">
        <v>60</v>
      </c>
      <c r="C36" s="118" t="s">
        <v>143</v>
      </c>
      <c r="D36" s="45" t="s">
        <v>35</v>
      </c>
      <c r="E36" s="48" t="s">
        <v>211</v>
      </c>
    </row>
    <row r="37" spans="1:5" s="143" customFormat="1" ht="21" customHeight="1" thickBot="1" x14ac:dyDescent="0.2">
      <c r="A37" s="165"/>
      <c r="B37" s="30" t="s">
        <v>61</v>
      </c>
      <c r="C37" s="119" t="s">
        <v>144</v>
      </c>
      <c r="D37" s="49" t="s">
        <v>62</v>
      </c>
      <c r="E37" s="50" t="s">
        <v>212</v>
      </c>
    </row>
    <row r="38" spans="1:5" ht="14.25" thickTop="1" x14ac:dyDescent="0.15"/>
  </sheetData>
  <mergeCells count="11"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4" workbookViewId="0">
      <selection activeCell="B19" sqref="B19:F19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59" t="s">
        <v>22</v>
      </c>
      <c r="B1" s="159"/>
      <c r="C1" s="159"/>
      <c r="D1" s="159"/>
      <c r="E1" s="159"/>
      <c r="F1" s="159"/>
    </row>
    <row r="2" spans="1:6" ht="26.25" thickBot="1" x14ac:dyDescent="0.2">
      <c r="A2" s="70" t="s">
        <v>113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78" t="s">
        <v>167</v>
      </c>
      <c r="C3" s="178"/>
      <c r="D3" s="178"/>
      <c r="E3" s="178"/>
      <c r="F3" s="179"/>
    </row>
    <row r="4" spans="1:6" ht="25.5" customHeight="1" x14ac:dyDescent="0.15">
      <c r="A4" s="171" t="s">
        <v>39</v>
      </c>
      <c r="B4" s="172" t="s">
        <v>32</v>
      </c>
      <c r="C4" s="180" t="s">
        <v>96</v>
      </c>
      <c r="D4" s="124" t="s">
        <v>40</v>
      </c>
      <c r="E4" s="124" t="s">
        <v>33</v>
      </c>
      <c r="F4" s="125" t="s">
        <v>172</v>
      </c>
    </row>
    <row r="5" spans="1:6" ht="25.5" customHeight="1" x14ac:dyDescent="0.15">
      <c r="A5" s="171"/>
      <c r="B5" s="172"/>
      <c r="C5" s="181"/>
      <c r="D5" s="124" t="s">
        <v>41</v>
      </c>
      <c r="E5" s="124" t="s">
        <v>34</v>
      </c>
      <c r="F5" s="125" t="s">
        <v>42</v>
      </c>
    </row>
    <row r="6" spans="1:6" ht="39" customHeight="1" x14ac:dyDescent="0.15">
      <c r="A6" s="171"/>
      <c r="B6" s="131" t="s">
        <v>158</v>
      </c>
      <c r="C6" s="133" t="s">
        <v>156</v>
      </c>
      <c r="D6" s="132">
        <f>계약현황공개!C4</f>
        <v>2398800</v>
      </c>
      <c r="E6" s="129">
        <f>계약현황공개!E4</f>
        <v>2326380</v>
      </c>
      <c r="F6" s="130">
        <f>E6/D6</f>
        <v>0.96980990495247621</v>
      </c>
    </row>
    <row r="7" spans="1:6" ht="25.5" customHeight="1" x14ac:dyDescent="0.15">
      <c r="A7" s="171" t="s">
        <v>35</v>
      </c>
      <c r="B7" s="124" t="s">
        <v>36</v>
      </c>
      <c r="C7" s="124" t="s">
        <v>45</v>
      </c>
      <c r="D7" s="172" t="s">
        <v>37</v>
      </c>
      <c r="E7" s="172"/>
      <c r="F7" s="173"/>
    </row>
    <row r="8" spans="1:6" ht="25.5" customHeight="1" x14ac:dyDescent="0.15">
      <c r="A8" s="171"/>
      <c r="B8" s="19" t="str">
        <f>계약현황공개!E8</f>
        <v>창호합판</v>
      </c>
      <c r="C8" s="19" t="s">
        <v>171</v>
      </c>
      <c r="D8" s="174" t="str">
        <f>계약현황공개!E9</f>
        <v>경기도 성남시 중원구 하대원동 117-5번지</v>
      </c>
      <c r="E8" s="174"/>
      <c r="F8" s="175"/>
    </row>
    <row r="9" spans="1:6" ht="25.5" customHeight="1" x14ac:dyDescent="0.15">
      <c r="A9" s="123" t="s">
        <v>44</v>
      </c>
      <c r="B9" s="176" t="s">
        <v>66</v>
      </c>
      <c r="C9" s="176"/>
      <c r="D9" s="176"/>
      <c r="E9" s="176"/>
      <c r="F9" s="177"/>
    </row>
    <row r="10" spans="1:6" ht="25.5" customHeight="1" x14ac:dyDescent="0.15">
      <c r="A10" s="123" t="s">
        <v>43</v>
      </c>
      <c r="B10" s="176" t="s">
        <v>131</v>
      </c>
      <c r="C10" s="176"/>
      <c r="D10" s="176"/>
      <c r="E10" s="176"/>
      <c r="F10" s="177"/>
    </row>
    <row r="11" spans="1:6" ht="25.5" customHeight="1" thickBot="1" x14ac:dyDescent="0.2">
      <c r="A11" s="23" t="s">
        <v>38</v>
      </c>
      <c r="B11" s="169"/>
      <c r="C11" s="169"/>
      <c r="D11" s="169"/>
      <c r="E11" s="169"/>
      <c r="F11" s="170"/>
    </row>
    <row r="12" spans="1:6" ht="25.5" customHeight="1" thickTop="1" x14ac:dyDescent="0.15">
      <c r="A12" s="22" t="s">
        <v>31</v>
      </c>
      <c r="B12" s="178" t="s">
        <v>169</v>
      </c>
      <c r="C12" s="178"/>
      <c r="D12" s="178"/>
      <c r="E12" s="178"/>
      <c r="F12" s="179"/>
    </row>
    <row r="13" spans="1:6" ht="25.5" customHeight="1" x14ac:dyDescent="0.15">
      <c r="A13" s="171" t="s">
        <v>39</v>
      </c>
      <c r="B13" s="172" t="s">
        <v>32</v>
      </c>
      <c r="C13" s="180" t="s">
        <v>96</v>
      </c>
      <c r="D13" s="124" t="s">
        <v>40</v>
      </c>
      <c r="E13" s="124" t="s">
        <v>33</v>
      </c>
      <c r="F13" s="125" t="s">
        <v>172</v>
      </c>
    </row>
    <row r="14" spans="1:6" ht="25.5" customHeight="1" x14ac:dyDescent="0.15">
      <c r="A14" s="171"/>
      <c r="B14" s="172"/>
      <c r="C14" s="181"/>
      <c r="D14" s="124" t="s">
        <v>41</v>
      </c>
      <c r="E14" s="124" t="s">
        <v>34</v>
      </c>
      <c r="F14" s="125" t="s">
        <v>42</v>
      </c>
    </row>
    <row r="15" spans="1:6" ht="39" customHeight="1" x14ac:dyDescent="0.15">
      <c r="A15" s="171"/>
      <c r="B15" s="131" t="s">
        <v>161</v>
      </c>
      <c r="C15" s="133" t="s">
        <v>162</v>
      </c>
      <c r="D15" s="132">
        <f>계약현황공개!C11</f>
        <v>836000</v>
      </c>
      <c r="E15" s="129">
        <f>계약현황공개!E11</f>
        <v>748000</v>
      </c>
      <c r="F15" s="130">
        <f>E15/D15</f>
        <v>0.89473684210526316</v>
      </c>
    </row>
    <row r="16" spans="1:6" ht="25.5" customHeight="1" x14ac:dyDescent="0.15">
      <c r="A16" s="171" t="s">
        <v>35</v>
      </c>
      <c r="B16" s="124" t="s">
        <v>36</v>
      </c>
      <c r="C16" s="124" t="s">
        <v>45</v>
      </c>
      <c r="D16" s="172" t="s">
        <v>37</v>
      </c>
      <c r="E16" s="172"/>
      <c r="F16" s="173"/>
    </row>
    <row r="17" spans="1:6" ht="25.5" customHeight="1" x14ac:dyDescent="0.15">
      <c r="A17" s="171"/>
      <c r="B17" s="19" t="str">
        <f>계약현황공개!E15</f>
        <v>㈜휴앤미디어</v>
      </c>
      <c r="C17" s="19" t="s">
        <v>170</v>
      </c>
      <c r="D17" s="174" t="str">
        <f>계약현황공개!E16</f>
        <v>서울 구로구 구로동 191-7 에이스테크노타워 8차 501호</v>
      </c>
      <c r="E17" s="174"/>
      <c r="F17" s="175"/>
    </row>
    <row r="18" spans="1:6" ht="25.5" customHeight="1" x14ac:dyDescent="0.15">
      <c r="A18" s="123" t="s">
        <v>44</v>
      </c>
      <c r="B18" s="176" t="s">
        <v>66</v>
      </c>
      <c r="C18" s="176"/>
      <c r="D18" s="176"/>
      <c r="E18" s="176"/>
      <c r="F18" s="177"/>
    </row>
    <row r="19" spans="1:6" ht="25.5" customHeight="1" x14ac:dyDescent="0.15">
      <c r="A19" s="123" t="s">
        <v>43</v>
      </c>
      <c r="B19" s="176" t="s">
        <v>131</v>
      </c>
      <c r="C19" s="176"/>
      <c r="D19" s="176"/>
      <c r="E19" s="176"/>
      <c r="F19" s="177"/>
    </row>
    <row r="20" spans="1:6" ht="25.5" customHeight="1" thickBot="1" x14ac:dyDescent="0.2">
      <c r="A20" s="23" t="s">
        <v>38</v>
      </c>
      <c r="B20" s="169"/>
      <c r="C20" s="169"/>
      <c r="D20" s="169"/>
      <c r="E20" s="169"/>
      <c r="F20" s="170"/>
    </row>
    <row r="21" spans="1:6" ht="25.5" customHeight="1" thickTop="1" x14ac:dyDescent="0.15">
      <c r="A21" s="22" t="s">
        <v>31</v>
      </c>
      <c r="B21" s="178" t="s">
        <v>179</v>
      </c>
      <c r="C21" s="178"/>
      <c r="D21" s="178"/>
      <c r="E21" s="178"/>
      <c r="F21" s="179"/>
    </row>
    <row r="22" spans="1:6" ht="25.5" customHeight="1" x14ac:dyDescent="0.15">
      <c r="A22" s="171" t="s">
        <v>39</v>
      </c>
      <c r="B22" s="172" t="s">
        <v>32</v>
      </c>
      <c r="C22" s="180" t="s">
        <v>96</v>
      </c>
      <c r="D22" s="124" t="s">
        <v>40</v>
      </c>
      <c r="E22" s="124" t="s">
        <v>33</v>
      </c>
      <c r="F22" s="125" t="s">
        <v>172</v>
      </c>
    </row>
    <row r="23" spans="1:6" ht="25.5" customHeight="1" x14ac:dyDescent="0.15">
      <c r="A23" s="171"/>
      <c r="B23" s="172"/>
      <c r="C23" s="181"/>
      <c r="D23" s="124" t="s">
        <v>41</v>
      </c>
      <c r="E23" s="124" t="s">
        <v>34</v>
      </c>
      <c r="F23" s="125" t="s">
        <v>42</v>
      </c>
    </row>
    <row r="24" spans="1:6" ht="39" customHeight="1" x14ac:dyDescent="0.15">
      <c r="A24" s="171"/>
      <c r="B24" s="47" t="str">
        <f>계약현황공개!C20</f>
        <v>2018.03.28</v>
      </c>
      <c r="C24" s="133" t="str">
        <f>계약현황공개!E20</f>
        <v>2018.03.28 ~ 04.05</v>
      </c>
      <c r="D24" s="132">
        <f>계약현황공개!C18</f>
        <v>5200000</v>
      </c>
      <c r="E24" s="129">
        <f>계약현황공개!E18</f>
        <v>4680000</v>
      </c>
      <c r="F24" s="130">
        <f>E24/D24</f>
        <v>0.9</v>
      </c>
    </row>
    <row r="25" spans="1:6" ht="25.5" customHeight="1" x14ac:dyDescent="0.15">
      <c r="A25" s="171" t="s">
        <v>35</v>
      </c>
      <c r="B25" s="124" t="s">
        <v>36</v>
      </c>
      <c r="C25" s="124" t="s">
        <v>45</v>
      </c>
      <c r="D25" s="172" t="s">
        <v>37</v>
      </c>
      <c r="E25" s="172"/>
      <c r="F25" s="173"/>
    </row>
    <row r="26" spans="1:6" ht="25.5" customHeight="1" x14ac:dyDescent="0.15">
      <c r="A26" s="171"/>
      <c r="B26" s="19" t="str">
        <f>계약현황공개!E22</f>
        <v>청호냉동서비스</v>
      </c>
      <c r="C26" s="19" t="s">
        <v>210</v>
      </c>
      <c r="D26" s="174" t="str">
        <f>계약현황공개!E23</f>
        <v>경기도 의왕시 한직골길 17(청계동)</v>
      </c>
      <c r="E26" s="174"/>
      <c r="F26" s="175"/>
    </row>
    <row r="27" spans="1:6" ht="25.5" customHeight="1" x14ac:dyDescent="0.15">
      <c r="A27" s="123" t="s">
        <v>44</v>
      </c>
      <c r="B27" s="176" t="s">
        <v>66</v>
      </c>
      <c r="C27" s="176"/>
      <c r="D27" s="176"/>
      <c r="E27" s="176"/>
      <c r="F27" s="177"/>
    </row>
    <row r="28" spans="1:6" ht="25.5" customHeight="1" x14ac:dyDescent="0.15">
      <c r="A28" s="123" t="s">
        <v>43</v>
      </c>
      <c r="B28" s="176" t="s">
        <v>131</v>
      </c>
      <c r="C28" s="176"/>
      <c r="D28" s="176"/>
      <c r="E28" s="176"/>
      <c r="F28" s="177"/>
    </row>
    <row r="29" spans="1:6" ht="25.5" customHeight="1" thickBot="1" x14ac:dyDescent="0.2">
      <c r="A29" s="23" t="s">
        <v>38</v>
      </c>
      <c r="B29" s="169"/>
      <c r="C29" s="169"/>
      <c r="D29" s="169"/>
      <c r="E29" s="169"/>
      <c r="F29" s="170"/>
    </row>
    <row r="30" spans="1:6" s="143" customFormat="1" ht="25.5" customHeight="1" thickTop="1" x14ac:dyDescent="0.15">
      <c r="A30" s="22" t="s">
        <v>31</v>
      </c>
      <c r="B30" s="178" t="s">
        <v>214</v>
      </c>
      <c r="C30" s="178"/>
      <c r="D30" s="178"/>
      <c r="E30" s="178"/>
      <c r="F30" s="179"/>
    </row>
    <row r="31" spans="1:6" s="143" customFormat="1" ht="25.5" customHeight="1" x14ac:dyDescent="0.15">
      <c r="A31" s="171" t="s">
        <v>39</v>
      </c>
      <c r="B31" s="172" t="s">
        <v>32</v>
      </c>
      <c r="C31" s="180" t="s">
        <v>96</v>
      </c>
      <c r="D31" s="127" t="s">
        <v>40</v>
      </c>
      <c r="E31" s="127" t="s">
        <v>33</v>
      </c>
      <c r="F31" s="128" t="s">
        <v>172</v>
      </c>
    </row>
    <row r="32" spans="1:6" s="143" customFormat="1" ht="25.5" customHeight="1" x14ac:dyDescent="0.15">
      <c r="A32" s="171"/>
      <c r="B32" s="172"/>
      <c r="C32" s="181"/>
      <c r="D32" s="127" t="s">
        <v>41</v>
      </c>
      <c r="E32" s="127" t="s">
        <v>34</v>
      </c>
      <c r="F32" s="128" t="s">
        <v>42</v>
      </c>
    </row>
    <row r="33" spans="1:6" s="143" customFormat="1" ht="39" customHeight="1" x14ac:dyDescent="0.15">
      <c r="A33" s="171"/>
      <c r="B33" s="47" t="str">
        <f>계약현황공개!C27</f>
        <v>2018.03.30</v>
      </c>
      <c r="C33" s="133" t="str">
        <f>계약현황공개!E27</f>
        <v>2018.03.30 ~ 10.13</v>
      </c>
      <c r="D33" s="132">
        <f>계약현황공개!C25</f>
        <v>8399000</v>
      </c>
      <c r="E33" s="129">
        <f>계약현황공개!E26</f>
        <v>7484620</v>
      </c>
      <c r="F33" s="130">
        <f>E33/D33</f>
        <v>0.89113227765210146</v>
      </c>
    </row>
    <row r="34" spans="1:6" s="143" customFormat="1" ht="25.5" customHeight="1" x14ac:dyDescent="0.15">
      <c r="A34" s="171" t="s">
        <v>35</v>
      </c>
      <c r="B34" s="127" t="s">
        <v>36</v>
      </c>
      <c r="C34" s="127" t="s">
        <v>45</v>
      </c>
      <c r="D34" s="172" t="s">
        <v>37</v>
      </c>
      <c r="E34" s="172"/>
      <c r="F34" s="173"/>
    </row>
    <row r="35" spans="1:6" s="143" customFormat="1" ht="25.5" customHeight="1" x14ac:dyDescent="0.15">
      <c r="A35" s="171"/>
      <c r="B35" s="19" t="s">
        <v>218</v>
      </c>
      <c r="C35" s="19" t="s">
        <v>219</v>
      </c>
      <c r="D35" s="174" t="s">
        <v>220</v>
      </c>
      <c r="E35" s="174"/>
      <c r="F35" s="175"/>
    </row>
    <row r="36" spans="1:6" s="143" customFormat="1" ht="25.5" customHeight="1" x14ac:dyDescent="0.15">
      <c r="A36" s="126" t="s">
        <v>44</v>
      </c>
      <c r="B36" s="176" t="s">
        <v>66</v>
      </c>
      <c r="C36" s="176"/>
      <c r="D36" s="176"/>
      <c r="E36" s="176"/>
      <c r="F36" s="177"/>
    </row>
    <row r="37" spans="1:6" s="143" customFormat="1" ht="25.5" customHeight="1" x14ac:dyDescent="0.15">
      <c r="A37" s="126" t="s">
        <v>43</v>
      </c>
      <c r="B37" s="176" t="s">
        <v>113</v>
      </c>
      <c r="C37" s="176"/>
      <c r="D37" s="176"/>
      <c r="E37" s="176"/>
      <c r="F37" s="177"/>
    </row>
    <row r="38" spans="1:6" s="143" customFormat="1" ht="25.5" customHeight="1" thickBot="1" x14ac:dyDescent="0.2">
      <c r="A38" s="23" t="s">
        <v>38</v>
      </c>
      <c r="B38" s="169"/>
      <c r="C38" s="169"/>
      <c r="D38" s="169"/>
      <c r="E38" s="169"/>
      <c r="F38" s="170"/>
    </row>
    <row r="39" spans="1:6" s="143" customFormat="1" ht="25.5" customHeight="1" thickTop="1" x14ac:dyDescent="0.15">
      <c r="A39" s="22" t="s">
        <v>31</v>
      </c>
      <c r="B39" s="178" t="s">
        <v>224</v>
      </c>
      <c r="C39" s="178"/>
      <c r="D39" s="178"/>
      <c r="E39" s="178"/>
      <c r="F39" s="179"/>
    </row>
    <row r="40" spans="1:6" s="143" customFormat="1" ht="25.5" customHeight="1" x14ac:dyDescent="0.15">
      <c r="A40" s="171" t="s">
        <v>39</v>
      </c>
      <c r="B40" s="172" t="s">
        <v>32</v>
      </c>
      <c r="C40" s="180" t="s">
        <v>96</v>
      </c>
      <c r="D40" s="127" t="s">
        <v>40</v>
      </c>
      <c r="E40" s="127" t="s">
        <v>33</v>
      </c>
      <c r="F40" s="128" t="s">
        <v>172</v>
      </c>
    </row>
    <row r="41" spans="1:6" s="143" customFormat="1" ht="25.5" customHeight="1" x14ac:dyDescent="0.15">
      <c r="A41" s="171"/>
      <c r="B41" s="172"/>
      <c r="C41" s="181"/>
      <c r="D41" s="127" t="s">
        <v>41</v>
      </c>
      <c r="E41" s="127" t="s">
        <v>34</v>
      </c>
      <c r="F41" s="128" t="s">
        <v>42</v>
      </c>
    </row>
    <row r="42" spans="1:6" s="143" customFormat="1" ht="39" customHeight="1" x14ac:dyDescent="0.15">
      <c r="A42" s="171"/>
      <c r="B42" s="47" t="str">
        <f>계약현황공개!C34</f>
        <v>2018.03.30</v>
      </c>
      <c r="C42" s="133" t="str">
        <f>계약현황공개!E34</f>
        <v>2018.03.30 ~ 10.27</v>
      </c>
      <c r="D42" s="132">
        <f>계약현황공개!C32</f>
        <v>15717000</v>
      </c>
      <c r="E42" s="129">
        <f>계약현황공개!E32</f>
        <v>14063960</v>
      </c>
      <c r="F42" s="130">
        <f>E42/D42</f>
        <v>0.89482471209518355</v>
      </c>
    </row>
    <row r="43" spans="1:6" s="143" customFormat="1" ht="25.5" customHeight="1" x14ac:dyDescent="0.15">
      <c r="A43" s="171" t="s">
        <v>35</v>
      </c>
      <c r="B43" s="127" t="s">
        <v>36</v>
      </c>
      <c r="C43" s="127" t="s">
        <v>45</v>
      </c>
      <c r="D43" s="172" t="s">
        <v>37</v>
      </c>
      <c r="E43" s="172"/>
      <c r="F43" s="173"/>
    </row>
    <row r="44" spans="1:6" s="143" customFormat="1" ht="25.5" customHeight="1" x14ac:dyDescent="0.15">
      <c r="A44" s="171"/>
      <c r="B44" s="19" t="s">
        <v>218</v>
      </c>
      <c r="C44" s="19" t="s">
        <v>219</v>
      </c>
      <c r="D44" s="174" t="s">
        <v>220</v>
      </c>
      <c r="E44" s="174"/>
      <c r="F44" s="175"/>
    </row>
    <row r="45" spans="1:6" s="143" customFormat="1" ht="25.5" customHeight="1" x14ac:dyDescent="0.15">
      <c r="A45" s="126" t="s">
        <v>44</v>
      </c>
      <c r="B45" s="176" t="s">
        <v>66</v>
      </c>
      <c r="C45" s="176"/>
      <c r="D45" s="176"/>
      <c r="E45" s="176"/>
      <c r="F45" s="177"/>
    </row>
    <row r="46" spans="1:6" s="143" customFormat="1" ht="25.5" customHeight="1" x14ac:dyDescent="0.15">
      <c r="A46" s="126" t="s">
        <v>43</v>
      </c>
      <c r="B46" s="176" t="s">
        <v>113</v>
      </c>
      <c r="C46" s="176"/>
      <c r="D46" s="176"/>
      <c r="E46" s="176"/>
      <c r="F46" s="177"/>
    </row>
    <row r="47" spans="1:6" s="143" customFormat="1" ht="25.5" customHeight="1" thickBot="1" x14ac:dyDescent="0.2">
      <c r="A47" s="23" t="s">
        <v>38</v>
      </c>
      <c r="B47" s="169"/>
      <c r="C47" s="169"/>
      <c r="D47" s="169"/>
      <c r="E47" s="169"/>
      <c r="F47" s="170"/>
    </row>
    <row r="48" spans="1:6" ht="14.25" thickTop="1" x14ac:dyDescent="0.15"/>
  </sheetData>
  <mergeCells count="51">
    <mergeCell ref="B29:F29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B47:F47"/>
    <mergeCell ref="A43:A44"/>
    <mergeCell ref="D43:F43"/>
    <mergeCell ref="D44:F44"/>
    <mergeCell ref="B45:F45"/>
    <mergeCell ref="B46:F4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2018-04-11T01:43:05Z</dcterms:modified>
</cp:coreProperties>
</file>